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a NEW cms documents\vtdairy\spreadsheets\"/>
    </mc:Choice>
  </mc:AlternateContent>
  <bookViews>
    <workbookView xWindow="0" yWindow="0" windowWidth="20160" windowHeight="9048"/>
  </bookViews>
  <sheets>
    <sheet name="Decal 1, 2" sheetId="1" r:id="rId1"/>
    <sheet name="Decal 3, 4" sheetId="2" r:id="rId2"/>
    <sheet name="Long Decal" sheetId="3" r:id="rId3"/>
    <sheet name="Instructions" sheetId="4" r:id="rId4"/>
  </sheets>
  <definedNames>
    <definedName name="_NPV1">'Decal 1, 2'!$A$21</definedName>
    <definedName name="_NPV2">'Decal 1, 2'!$A$50</definedName>
    <definedName name="_NPV3">'Decal 3, 4'!$A$21</definedName>
    <definedName name="_NPV4">'Decal 3, 4'!$A$50</definedName>
    <definedName name="_NPV5">'Long Decal'!$A$50</definedName>
    <definedName name="_NPV6">'Long Decal'!#REF!</definedName>
    <definedName name="Interest1">'Decal 1, 2'!$C$3</definedName>
    <definedName name="Interest2">'Decal 1, 2'!$C$32</definedName>
    <definedName name="Interest3">'Decal 3, 4'!$C$3</definedName>
    <definedName name="Interest4">'Decal 3, 4'!$C$32</definedName>
    <definedName name="Interest5">'Long Decal'!$C$3</definedName>
    <definedName name="Interest6">'Long Decal'!#REF!</definedName>
  </definedNames>
  <calcPr calcId="152511"/>
</workbook>
</file>

<file path=xl/calcChain.xml><?xml version="1.0" encoding="utf-8"?>
<calcChain xmlns="http://schemas.openxmlformats.org/spreadsheetml/2006/main">
  <c r="F2" i="1" l="1"/>
  <c r="E3" i="1"/>
  <c r="H3" i="1" s="1"/>
  <c r="H6" i="1"/>
  <c r="D7" i="1"/>
  <c r="H7" i="1" s="1"/>
  <c r="D8" i="1"/>
  <c r="H8" i="1"/>
  <c r="D9" i="1"/>
  <c r="H9" i="1" s="1"/>
  <c r="H10" i="1"/>
  <c r="H11" i="1"/>
  <c r="E12" i="1"/>
  <c r="F12" i="1" s="1"/>
  <c r="H12" i="1"/>
  <c r="E13" i="1"/>
  <c r="F13" i="1" s="1"/>
  <c r="H13" i="1"/>
  <c r="E14" i="1"/>
  <c r="F14" i="1" s="1"/>
  <c r="H14" i="1"/>
  <c r="E15" i="1"/>
  <c r="F15" i="1" s="1"/>
  <c r="H15" i="1"/>
  <c r="E16" i="1"/>
  <c r="F16" i="1" s="1"/>
  <c r="H16" i="1"/>
  <c r="E17" i="1"/>
  <c r="F17" i="1" s="1"/>
  <c r="H17" i="1"/>
  <c r="E18" i="1"/>
  <c r="F18" i="1" s="1"/>
  <c r="H18" i="1"/>
  <c r="E19" i="1"/>
  <c r="F19" i="1" s="1"/>
  <c r="H19" i="1"/>
  <c r="C20" i="1"/>
  <c r="E20" i="1"/>
  <c r="F31" i="1"/>
  <c r="E32" i="1"/>
  <c r="H32" i="1" s="1"/>
  <c r="H35" i="1"/>
  <c r="H36" i="1"/>
  <c r="D37" i="1"/>
  <c r="H37" i="1" s="1"/>
  <c r="D38" i="1"/>
  <c r="H38" i="1"/>
  <c r="E39" i="1"/>
  <c r="F39" i="1" s="1"/>
  <c r="H39" i="1"/>
  <c r="H40" i="1"/>
  <c r="H41" i="1"/>
  <c r="H42" i="1"/>
  <c r="E43" i="1"/>
  <c r="F43" i="1" s="1"/>
  <c r="H43" i="1"/>
  <c r="H44" i="1"/>
  <c r="H45" i="1"/>
  <c r="H46" i="1"/>
  <c r="E47" i="1"/>
  <c r="F47" i="1" s="1"/>
  <c r="H47" i="1"/>
  <c r="H48" i="1"/>
  <c r="C49" i="1"/>
  <c r="E49" i="1"/>
  <c r="F2" i="2"/>
  <c r="E3" i="2"/>
  <c r="H3" i="2" s="1"/>
  <c r="H6" i="2"/>
  <c r="D7" i="2"/>
  <c r="H7" i="2"/>
  <c r="D8" i="2"/>
  <c r="H8" i="2" s="1"/>
  <c r="H21" i="2" s="1"/>
  <c r="D9" i="2"/>
  <c r="H9" i="2"/>
  <c r="H10" i="2"/>
  <c r="H11" i="2"/>
  <c r="H12" i="2"/>
  <c r="H13" i="2"/>
  <c r="H14" i="2"/>
  <c r="E15" i="2"/>
  <c r="F15" i="2" s="1"/>
  <c r="H15" i="2"/>
  <c r="H16" i="2"/>
  <c r="H17" i="2"/>
  <c r="H18" i="2"/>
  <c r="E19" i="2"/>
  <c r="F19" i="2" s="1"/>
  <c r="H19" i="2"/>
  <c r="C20" i="2"/>
  <c r="E20" i="2"/>
  <c r="F31" i="2"/>
  <c r="E32" i="2"/>
  <c r="H32" i="2" s="1"/>
  <c r="H35" i="2"/>
  <c r="H36" i="2"/>
  <c r="D37" i="2"/>
  <c r="H37" i="2"/>
  <c r="D38" i="2"/>
  <c r="H38" i="2" s="1"/>
  <c r="H50" i="2" s="1"/>
  <c r="H39" i="2"/>
  <c r="H40" i="2"/>
  <c r="H41" i="2"/>
  <c r="H42" i="2"/>
  <c r="H43" i="2"/>
  <c r="E44" i="2"/>
  <c r="F44" i="2" s="1"/>
  <c r="H44" i="2"/>
  <c r="E45" i="2"/>
  <c r="F45" i="2" s="1"/>
  <c r="H45" i="2"/>
  <c r="E46" i="2"/>
  <c r="F46" i="2" s="1"/>
  <c r="H46" i="2"/>
  <c r="H47" i="2"/>
  <c r="E48" i="2"/>
  <c r="F48" i="2" s="1"/>
  <c r="H48" i="2"/>
  <c r="C49" i="2"/>
  <c r="E49" i="2"/>
  <c r="F2" i="3"/>
  <c r="E3" i="3"/>
  <c r="H3" i="3" s="1"/>
  <c r="H6" i="3"/>
  <c r="D7" i="3"/>
  <c r="H7" i="3" s="1"/>
  <c r="E8" i="3"/>
  <c r="F8" i="3" s="1"/>
  <c r="H8" i="3"/>
  <c r="D9" i="3"/>
  <c r="H9" i="3" s="1"/>
  <c r="E10" i="3"/>
  <c r="F10" i="3" s="1"/>
  <c r="H10" i="3"/>
  <c r="E11" i="3"/>
  <c r="F11" i="3" s="1"/>
  <c r="H11" i="3"/>
  <c r="E12" i="3"/>
  <c r="F12" i="3" s="1"/>
  <c r="H12" i="3"/>
  <c r="E13" i="3"/>
  <c r="F13" i="3" s="1"/>
  <c r="H13" i="3"/>
  <c r="E14" i="3"/>
  <c r="F14" i="3" s="1"/>
  <c r="H14" i="3"/>
  <c r="E15" i="3"/>
  <c r="F15" i="3" s="1"/>
  <c r="H15" i="3"/>
  <c r="E16" i="3"/>
  <c r="F16" i="3" s="1"/>
  <c r="H16" i="3"/>
  <c r="E17" i="3"/>
  <c r="F17" i="3" s="1"/>
  <c r="H17" i="3"/>
  <c r="E18" i="3"/>
  <c r="F18" i="3" s="1"/>
  <c r="H18" i="3"/>
  <c r="E19" i="3"/>
  <c r="F19" i="3" s="1"/>
  <c r="H19" i="3"/>
  <c r="E20" i="3"/>
  <c r="F20" i="3" s="1"/>
  <c r="H20" i="3"/>
  <c r="E21" i="3"/>
  <c r="F21" i="3" s="1"/>
  <c r="H21" i="3"/>
  <c r="E22" i="3"/>
  <c r="G22" i="3" s="1"/>
  <c r="H22" i="3"/>
  <c r="E23" i="3"/>
  <c r="F23" i="3" s="1"/>
  <c r="H23" i="3"/>
  <c r="E24" i="3"/>
  <c r="F24" i="3" s="1"/>
  <c r="H24" i="3"/>
  <c r="E25" i="3"/>
  <c r="G25" i="3" s="1"/>
  <c r="H25" i="3"/>
  <c r="E26" i="3"/>
  <c r="F26" i="3" s="1"/>
  <c r="H26" i="3"/>
  <c r="E27" i="3"/>
  <c r="G27" i="3" s="1"/>
  <c r="H27" i="3"/>
  <c r="E28" i="3"/>
  <c r="F28" i="3" s="1"/>
  <c r="H28" i="3"/>
  <c r="E29" i="3"/>
  <c r="G29" i="3" s="1"/>
  <c r="H29" i="3"/>
  <c r="E30" i="3"/>
  <c r="F30" i="3" s="1"/>
  <c r="H30" i="3"/>
  <c r="E31" i="3"/>
  <c r="G31" i="3" s="1"/>
  <c r="H31" i="3"/>
  <c r="E32" i="3"/>
  <c r="F32" i="3" s="1"/>
  <c r="H32" i="3"/>
  <c r="E33" i="3"/>
  <c r="G33" i="3" s="1"/>
  <c r="H33" i="3"/>
  <c r="E34" i="3"/>
  <c r="F34" i="3" s="1"/>
  <c r="H34" i="3"/>
  <c r="E35" i="3"/>
  <c r="G35" i="3" s="1"/>
  <c r="H35" i="3"/>
  <c r="E36" i="3"/>
  <c r="F36" i="3" s="1"/>
  <c r="H36" i="3"/>
  <c r="E37" i="3"/>
  <c r="G37" i="3" s="1"/>
  <c r="H37" i="3"/>
  <c r="E38" i="3"/>
  <c r="F38" i="3" s="1"/>
  <c r="H38" i="3"/>
  <c r="E39" i="3"/>
  <c r="G39" i="3" s="1"/>
  <c r="H39" i="3"/>
  <c r="E40" i="3"/>
  <c r="F40" i="3" s="1"/>
  <c r="H40" i="3"/>
  <c r="E41" i="3"/>
  <c r="G41" i="3" s="1"/>
  <c r="H41" i="3"/>
  <c r="E42" i="3"/>
  <c r="F42" i="3" s="1"/>
  <c r="H42" i="3"/>
  <c r="E43" i="3"/>
  <c r="G43" i="3" s="1"/>
  <c r="H43" i="3"/>
  <c r="E44" i="3"/>
  <c r="G44" i="3" s="1"/>
  <c r="H44" i="3"/>
  <c r="E45" i="3"/>
  <c r="F45" i="3" s="1"/>
  <c r="H45" i="3"/>
  <c r="E46" i="3"/>
  <c r="G46" i="3" s="1"/>
  <c r="H46" i="3"/>
  <c r="E47" i="3"/>
  <c r="F47" i="3" s="1"/>
  <c r="H47" i="3"/>
  <c r="E48" i="3"/>
  <c r="G48" i="3" s="1"/>
  <c r="H48" i="3"/>
  <c r="C49" i="3"/>
  <c r="E49" i="3"/>
  <c r="H50" i="1" l="1"/>
  <c r="H21" i="1"/>
  <c r="H50" i="3"/>
  <c r="E18" i="2"/>
  <c r="F18" i="2" s="1"/>
  <c r="E14" i="2"/>
  <c r="F14" i="2" s="1"/>
  <c r="E46" i="1"/>
  <c r="F46" i="1" s="1"/>
  <c r="E42" i="1"/>
  <c r="F42" i="1" s="1"/>
  <c r="E13" i="2"/>
  <c r="F13" i="2" s="1"/>
  <c r="E41" i="1"/>
  <c r="F41" i="1" s="1"/>
  <c r="E47" i="2"/>
  <c r="F47" i="2" s="1"/>
  <c r="E43" i="2"/>
  <c r="F43" i="2" s="1"/>
  <c r="E37" i="2"/>
  <c r="F37" i="2" s="1"/>
  <c r="E16" i="2"/>
  <c r="F16" i="2" s="1"/>
  <c r="E12" i="2"/>
  <c r="F12" i="2" s="1"/>
  <c r="E48" i="1"/>
  <c r="F48" i="1" s="1"/>
  <c r="E44" i="1"/>
  <c r="F44" i="1" s="1"/>
  <c r="E40" i="1"/>
  <c r="F40" i="1" s="1"/>
  <c r="E36" i="1"/>
  <c r="F36" i="1" s="1"/>
  <c r="E17" i="2"/>
  <c r="F17" i="2" s="1"/>
  <c r="E45" i="1"/>
  <c r="F45" i="1" s="1"/>
  <c r="G17" i="3"/>
  <c r="G23" i="3"/>
  <c r="G13" i="3"/>
  <c r="E9" i="3"/>
  <c r="G19" i="3"/>
  <c r="G15" i="3"/>
  <c r="G11" i="3"/>
  <c r="E7" i="3"/>
  <c r="E6" i="3"/>
  <c r="G20" i="3"/>
  <c r="G18" i="3"/>
  <c r="G16" i="3"/>
  <c r="G14" i="3"/>
  <c r="G12" i="3"/>
  <c r="G10" i="3"/>
  <c r="G8" i="3"/>
  <c r="G47" i="3"/>
  <c r="G45" i="3"/>
  <c r="G42" i="3"/>
  <c r="G40" i="3"/>
  <c r="G38" i="3"/>
  <c r="G36" i="3"/>
  <c r="G34" i="3"/>
  <c r="G32" i="3"/>
  <c r="G30" i="3"/>
  <c r="G28" i="3"/>
  <c r="G26" i="3"/>
  <c r="G24" i="3"/>
  <c r="G21" i="3"/>
  <c r="F48" i="3"/>
  <c r="F46" i="3"/>
  <c r="F44" i="3"/>
  <c r="F43" i="3"/>
  <c r="F41" i="3"/>
  <c r="F39" i="3"/>
  <c r="F37" i="3"/>
  <c r="F35" i="3"/>
  <c r="F33" i="3"/>
  <c r="F31" i="3"/>
  <c r="F29" i="3"/>
  <c r="F27" i="3"/>
  <c r="F25" i="3"/>
  <c r="F22" i="3"/>
  <c r="E42" i="2"/>
  <c r="F42" i="2" s="1"/>
  <c r="E41" i="2"/>
  <c r="F41" i="2" s="1"/>
  <c r="E40" i="2"/>
  <c r="F40" i="2" s="1"/>
  <c r="E39" i="2"/>
  <c r="F39" i="2" s="1"/>
  <c r="E38" i="2"/>
  <c r="F38" i="2" s="1"/>
  <c r="G44" i="2"/>
  <c r="E36" i="2"/>
  <c r="F36" i="2" s="1"/>
  <c r="E35" i="2"/>
  <c r="F35" i="2" s="1"/>
  <c r="G48" i="2"/>
  <c r="G46" i="2"/>
  <c r="G47" i="2"/>
  <c r="G45" i="2"/>
  <c r="G43" i="2"/>
  <c r="G41" i="2"/>
  <c r="G39" i="2"/>
  <c r="E11" i="2"/>
  <c r="F11" i="2" s="1"/>
  <c r="E10" i="2"/>
  <c r="F10" i="2" s="1"/>
  <c r="E8" i="2"/>
  <c r="F8" i="2" s="1"/>
  <c r="E9" i="2"/>
  <c r="F9" i="2" s="1"/>
  <c r="E7" i="2"/>
  <c r="F7" i="2" s="1"/>
  <c r="G19" i="2"/>
  <c r="G11" i="2"/>
  <c r="G15" i="2"/>
  <c r="E6" i="2"/>
  <c r="F6" i="2" s="1"/>
  <c r="G17" i="2"/>
  <c r="G18" i="2"/>
  <c r="G16" i="2"/>
  <c r="G14" i="2"/>
  <c r="E38" i="1"/>
  <c r="F38" i="1" s="1"/>
  <c r="E37" i="1"/>
  <c r="F37" i="1" s="1"/>
  <c r="E35" i="1"/>
  <c r="F35" i="1" s="1"/>
  <c r="G40" i="1"/>
  <c r="G46" i="1"/>
  <c r="G47" i="1"/>
  <c r="G45" i="1"/>
  <c r="G43" i="1"/>
  <c r="G41" i="1"/>
  <c r="G39" i="1"/>
  <c r="G36" i="1"/>
  <c r="E11" i="1"/>
  <c r="F11" i="1" s="1"/>
  <c r="E10" i="1"/>
  <c r="F10" i="1" s="1"/>
  <c r="E8" i="1"/>
  <c r="F8" i="1" s="1"/>
  <c r="G19" i="1"/>
  <c r="E9" i="1"/>
  <c r="F9" i="1" s="1"/>
  <c r="E7" i="1"/>
  <c r="F7" i="1" s="1"/>
  <c r="G15" i="1"/>
  <c r="E6" i="1"/>
  <c r="F6" i="1" s="1"/>
  <c r="G17" i="1"/>
  <c r="G13" i="1"/>
  <c r="G18" i="1"/>
  <c r="G16" i="1"/>
  <c r="G14" i="1"/>
  <c r="G12" i="1"/>
  <c r="G10" i="1"/>
  <c r="G37" i="1" l="1"/>
  <c r="G13" i="2"/>
  <c r="G44" i="1"/>
  <c r="G37" i="2"/>
  <c r="G38" i="1"/>
  <c r="G7" i="2"/>
  <c r="G42" i="2"/>
  <c r="G48" i="1"/>
  <c r="G42" i="1"/>
  <c r="G12" i="2"/>
  <c r="G35" i="2"/>
  <c r="F9" i="3"/>
  <c r="G9" i="3"/>
  <c r="F7" i="3"/>
  <c r="G7" i="3"/>
  <c r="G50" i="3" s="1"/>
  <c r="F6" i="3"/>
  <c r="A50" i="3" s="1"/>
  <c r="C50" i="3" s="1"/>
  <c r="D50" i="3" s="1"/>
  <c r="G6" i="3"/>
  <c r="G36" i="2"/>
  <c r="G38" i="2"/>
  <c r="G40" i="2"/>
  <c r="G10" i="2"/>
  <c r="G8" i="2"/>
  <c r="G6" i="2"/>
  <c r="G9" i="2"/>
  <c r="G35" i="1"/>
  <c r="G7" i="1"/>
  <c r="G8" i="1"/>
  <c r="G11" i="1"/>
  <c r="G6" i="1"/>
  <c r="G9" i="1"/>
  <c r="A50" i="2" l="1"/>
  <c r="C50" i="2" s="1"/>
  <c r="D50" i="2" s="1"/>
  <c r="A50" i="1"/>
  <c r="F50" i="3"/>
  <c r="G50" i="2"/>
  <c r="F50" i="2"/>
  <c r="A21" i="2"/>
  <c r="F21" i="2" s="1"/>
  <c r="G21" i="2"/>
  <c r="C21" i="2"/>
  <c r="D21" i="2" s="1"/>
  <c r="G50" i="1"/>
  <c r="C50" i="1"/>
  <c r="D50" i="1" s="1"/>
  <c r="F50" i="1"/>
  <c r="G21" i="1"/>
  <c r="A21" i="1"/>
  <c r="C21" i="1" l="1"/>
  <c r="D21" i="1" s="1"/>
  <c r="F21" i="1"/>
</calcChain>
</file>

<file path=xl/sharedStrings.xml><?xml version="1.0" encoding="utf-8"?>
<sst xmlns="http://schemas.openxmlformats.org/spreadsheetml/2006/main" count="164" uniqueCount="78">
  <si>
    <t>DECISION ANALYSIS 1</t>
  </si>
  <si>
    <t>IRR = CTRL-t</t>
  </si>
  <si>
    <t xml:space="preserve"> Minimum % Return:</t>
  </si>
  <si>
    <t>Periods/Yr:</t>
  </si>
  <si>
    <t>Effective =&gt;</t>
  </si>
  <si>
    <t>Item</t>
  </si>
  <si>
    <t>First</t>
  </si>
  <si>
    <t>Last</t>
  </si>
  <si>
    <t>Dollars</t>
  </si>
  <si>
    <t>PV Rec.</t>
  </si>
  <si>
    <t>PV Exp.</t>
  </si>
  <si>
    <t>Cash</t>
  </si>
  <si>
    <t>Stave Silo</t>
  </si>
  <si>
    <t>Salvage</t>
  </si>
  <si>
    <t>Repairs</t>
  </si>
  <si>
    <t>Taxes/Insurance</t>
  </si>
  <si>
    <t>Net PV</t>
  </si>
  <si>
    <t>Net AV</t>
  </si>
  <si>
    <t>Net FV</t>
  </si>
  <si>
    <t>B/C Ratio</t>
  </si>
  <si>
    <t>Net Cash</t>
  </si>
  <si>
    <t/>
  </si>
  <si>
    <t>DECISION ANALYSIS 2</t>
  </si>
  <si>
    <t>IRR = CTRL-u</t>
  </si>
  <si>
    <t>Unloader</t>
  </si>
  <si>
    <t>DECISION ANALYSIS 3</t>
  </si>
  <si>
    <t>IRR = CTRL-w</t>
  </si>
  <si>
    <t>DECISION ANALYSIS 4</t>
  </si>
  <si>
    <t>IRR = CTRL-x</t>
  </si>
  <si>
    <t>DECISION ANALYSIS 5</t>
  </si>
  <si>
    <t>IRR = CTRL-y</t>
  </si>
  <si>
    <t>Investment</t>
  </si>
  <si>
    <t>Income</t>
  </si>
  <si>
    <t>Expenses</t>
  </si>
  <si>
    <t>INPUT</t>
  </si>
  <si>
    <t>&lt;PgDn&gt; for Output Interpretation</t>
  </si>
  <si>
    <t xml:space="preserve">  Minimum % return - Enter as an annual percentage rate (%, not decimal)</t>
  </si>
  <si>
    <t xml:space="preserve">                     This is the desired rate of return</t>
  </si>
  <si>
    <t xml:space="preserve">                     Often known as discount rate or opportunity cost</t>
  </si>
  <si>
    <t xml:space="preserve">  Periods per year - Annual basis would be 1, monthly 12</t>
  </si>
  <si>
    <t xml:space="preserve">                     If monthly, the end of year 1 is period 12</t>
  </si>
  <si>
    <t xml:space="preserve">  Note: For listing of receipts and expenses, today is period 0</t>
  </si>
  <si>
    <t xml:space="preserve">  First period is the first period in a sequence</t>
  </si>
  <si>
    <t xml:space="preserve">  Last period is the last period in a sequence</t>
  </si>
  <si>
    <t xml:space="preserve">  Examples:</t>
  </si>
  <si>
    <t>First Per</t>
  </si>
  <si>
    <t>Last Per</t>
  </si>
  <si>
    <t xml:space="preserve">     Initial purchase of $1,000</t>
  </si>
  <si>
    <t xml:space="preserve">     Salvage value of 200 end of yr 5</t>
  </si>
  <si>
    <t xml:space="preserve">     Expenses of 75 each year 1-5</t>
  </si>
  <si>
    <t xml:space="preserve">     Receipts of 700 each year 3-5</t>
  </si>
  <si>
    <t xml:space="preserve">  Receipts are entered as positive numbers, expenses negative</t>
  </si>
  <si>
    <t xml:space="preserve">  IRR is a macro which replaces the %I with the IRR when CTRL-I is pressed</t>
  </si>
  <si>
    <t>OUTPUT</t>
  </si>
  <si>
    <t xml:space="preserve">  Effective - Annual % effective interest if compounded by periods</t>
  </si>
  <si>
    <t xml:space="preserve">  Net PV - (Net Present Value) Sum of discounted receipts and expenses at %I</t>
  </si>
  <si>
    <t xml:space="preserve">  Net AV - (Net Annual Value) Net PV amortized over the highest year; $ Return/yr</t>
  </si>
  <si>
    <t xml:space="preserve">  Net Per - (Net Period Value) A return per period if periods are not annual</t>
  </si>
  <si>
    <t xml:space="preserve">  Net FV - Net Future Value at end of analysis, considering compounding</t>
  </si>
  <si>
    <t xml:space="preserve">  B/C Ratio - (Benefit/Cost) PV of receipts divided by PV of expenses</t>
  </si>
  <si>
    <t xml:space="preserve">  Net Cash - Sum of cash receipts and expenses, no interest considered</t>
  </si>
  <si>
    <t xml:space="preserve">  IRR - Internal or Realized rate of return; %i which makes NPV=0</t>
  </si>
  <si>
    <t xml:space="preserve">  Interpretation:</t>
  </si>
  <si>
    <t>Net PV,AV,FV</t>
  </si>
  <si>
    <t>IRR</t>
  </si>
  <si>
    <t>Profit ==&gt;</t>
  </si>
  <si>
    <t>Greater than 0</t>
  </si>
  <si>
    <t>Greater than 1.0</t>
  </si>
  <si>
    <t>Greater than %I</t>
  </si>
  <si>
    <t>Breakeven =&gt;</t>
  </si>
  <si>
    <t>Equal to 0</t>
  </si>
  <si>
    <t>Equal to 1.0</t>
  </si>
  <si>
    <t>Equal to %I</t>
  </si>
  <si>
    <t>Loss ====&gt;</t>
  </si>
  <si>
    <t>Less than 0</t>
  </si>
  <si>
    <t>Less than 1.0</t>
  </si>
  <si>
    <t>Less than %I</t>
  </si>
  <si>
    <t xml:space="preserve">  Breakeven earns the interest; a loss may still exceed 0% return (IRR) if net cash&gt;0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</si>
</sst>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0_)"/>
    <numFmt numFmtId="166" formatCode="0.00_)"/>
  </numFmts>
  <fonts count="10" x14ac:knownFonts="1">
    <font>
      <sz val="10"/>
      <name val="Courier"/>
    </font>
    <font>
      <b/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Arial Rounded MT Bold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 applyProtection="1">
      <alignment horizontal="left"/>
      <protection locked="0"/>
    </xf>
    <xf numFmtId="0" fontId="4" fillId="0" borderId="0" xfId="0" applyFont="1"/>
    <xf numFmtId="37" fontId="4" fillId="0" borderId="0" xfId="0" applyNumberFormat="1" applyFont="1" applyProtection="1"/>
    <xf numFmtId="0" fontId="3" fillId="0" borderId="0" xfId="0" applyFont="1" applyAlignment="1" applyProtection="1">
      <alignment horizontal="fill"/>
      <protection locked="0"/>
    </xf>
    <xf numFmtId="0" fontId="3" fillId="0" borderId="0" xfId="0" applyFont="1" applyProtection="1">
      <protection locked="0"/>
    </xf>
    <xf numFmtId="0" fontId="5" fillId="0" borderId="0" xfId="0" applyFont="1"/>
    <xf numFmtId="0" fontId="5" fillId="0" borderId="0" xfId="0" applyFont="1" applyAlignment="1" applyProtection="1">
      <alignment horizontal="left"/>
    </xf>
    <xf numFmtId="37" fontId="5" fillId="0" borderId="0" xfId="0" applyNumberFormat="1" applyFont="1" applyAlignment="1" applyProtection="1">
      <alignment horizontal="left"/>
    </xf>
    <xf numFmtId="165" fontId="5" fillId="0" borderId="0" xfId="0" applyNumberFormat="1" applyFont="1" applyProtection="1"/>
    <xf numFmtId="165" fontId="5" fillId="0" borderId="0" xfId="0" applyNumberFormat="1" applyFont="1" applyAlignment="1" applyProtection="1">
      <alignment horizontal="left"/>
    </xf>
    <xf numFmtId="0" fontId="4" fillId="0" borderId="1" xfId="0" applyFont="1" applyBorder="1" applyAlignment="1" applyProtection="1">
      <alignment horizontal="fill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37" fontId="7" fillId="0" borderId="0" xfId="0" applyNumberFormat="1" applyFont="1" applyAlignment="1" applyProtection="1">
      <alignment horizontal="left"/>
      <protection locked="0"/>
    </xf>
    <xf numFmtId="0" fontId="8" fillId="0" borderId="0" xfId="0" applyFont="1"/>
    <xf numFmtId="164" fontId="3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10" fontId="4" fillId="0" borderId="0" xfId="0" applyNumberFormat="1" applyFont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fill"/>
    </xf>
    <xf numFmtId="3" fontId="3" fillId="0" borderId="0" xfId="0" applyNumberFormat="1" applyFont="1" applyProtection="1">
      <protection locked="0"/>
    </xf>
    <xf numFmtId="3" fontId="4" fillId="0" borderId="0" xfId="0" applyNumberFormat="1" applyFont="1" applyProtection="1"/>
    <xf numFmtId="3" fontId="4" fillId="0" borderId="1" xfId="0" applyNumberFormat="1" applyFont="1" applyBorder="1" applyProtection="1"/>
    <xf numFmtId="37" fontId="4" fillId="0" borderId="0" xfId="0" applyNumberFormat="1" applyFont="1" applyBorder="1" applyProtection="1"/>
    <xf numFmtId="37" fontId="4" fillId="0" borderId="0" xfId="0" applyNumberFormat="1" applyFont="1" applyBorder="1" applyAlignment="1" applyProtection="1">
      <alignment horizontal="left"/>
    </xf>
    <xf numFmtId="166" fontId="4" fillId="0" borderId="0" xfId="0" applyNumberFormat="1" applyFont="1" applyBorder="1" applyProtection="1"/>
    <xf numFmtId="0" fontId="9" fillId="0" borderId="0" xfId="0" applyFont="1" applyAlignment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/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right"/>
    </xf>
    <xf numFmtId="37" fontId="1" fillId="0" borderId="1" xfId="0" applyNumberFormat="1" applyFont="1" applyBorder="1" applyAlignment="1" applyProtection="1">
      <alignment horizontal="right"/>
    </xf>
    <xf numFmtId="0" fontId="1" fillId="0" borderId="1" xfId="0" applyFont="1" applyBorder="1"/>
    <xf numFmtId="0" fontId="2" fillId="0" borderId="0" xfId="0" applyFont="1" applyAlignment="1" applyProtection="1">
      <alignment horizontal="right"/>
    </xf>
    <xf numFmtId="37" fontId="2" fillId="0" borderId="0" xfId="0" applyNumberFormat="1" applyFont="1" applyAlignment="1" applyProtection="1">
      <alignment horizontal="left"/>
    </xf>
    <xf numFmtId="10" fontId="2" fillId="0" borderId="0" xfId="0" applyNumberFormat="1" applyFont="1" applyAlignment="1" applyProtection="1">
      <alignment horizontal="right"/>
    </xf>
    <xf numFmtId="3" fontId="1" fillId="0" borderId="1" xfId="0" applyNumberFormat="1" applyFont="1" applyBorder="1" applyProtection="1"/>
    <xf numFmtId="3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Protection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/>
    <xf numFmtId="37" fontId="5" fillId="0" borderId="1" xfId="0" applyNumberFormat="1" applyFont="1" applyBorder="1" applyAlignment="1" applyProtection="1">
      <alignment horizontal="left"/>
    </xf>
    <xf numFmtId="0" fontId="0" fillId="0" borderId="1" xfId="0" applyBorder="1"/>
    <xf numFmtId="37" fontId="5" fillId="0" borderId="1" xfId="0" applyNumberFormat="1" applyFont="1" applyBorder="1" applyAlignment="1" applyProtection="1">
      <alignment horizontal="right"/>
    </xf>
    <xf numFmtId="165" fontId="5" fillId="0" borderId="1" xfId="0" applyNumberFormat="1" applyFont="1" applyBorder="1" applyProtection="1"/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4" fillId="0" borderId="0" xfId="0" applyFont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166" fontId="3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Normal="100" workbookViewId="0">
      <selection activeCell="C3" sqref="C3"/>
    </sheetView>
  </sheetViews>
  <sheetFormatPr defaultColWidth="9.6640625" defaultRowHeight="13.2" x14ac:dyDescent="0.25"/>
  <cols>
    <col min="1" max="1" width="13.6640625" style="2" customWidth="1"/>
    <col min="2" max="2" width="5.6640625" style="2" customWidth="1"/>
    <col min="3" max="3" width="8.6640625" style="2" customWidth="1"/>
    <col min="4" max="4" width="9.6640625" style="2"/>
    <col min="5" max="5" width="9.6640625" style="2" hidden="1" customWidth="1"/>
    <col min="6" max="6" width="12" style="2" customWidth="1"/>
    <col min="7" max="8" width="13.77734375" style="2" customWidth="1"/>
    <col min="9" max="16384" width="9.6640625" style="2"/>
  </cols>
  <sheetData>
    <row r="1" spans="1:9" s="15" customFormat="1" ht="15.6" x14ac:dyDescent="0.3">
      <c r="A1" s="12" t="s">
        <v>0</v>
      </c>
      <c r="B1" s="13"/>
      <c r="C1" s="13"/>
      <c r="D1" s="14"/>
      <c r="E1" s="13"/>
      <c r="F1" s="13"/>
      <c r="G1" s="14"/>
      <c r="H1" s="26" t="s">
        <v>1</v>
      </c>
    </row>
    <row r="2" spans="1:9" x14ac:dyDescent="0.25">
      <c r="F2" s="50" t="str">
        <f>IF(F3=1,"Annual",IF(F3=4,"Quarterly",IF(F3=12,"Monthly","")))</f>
        <v>Annual</v>
      </c>
    </row>
    <row r="3" spans="1:9" x14ac:dyDescent="0.25">
      <c r="A3" s="28"/>
      <c r="B3" s="35" t="s">
        <v>2</v>
      </c>
      <c r="C3" s="52">
        <v>6</v>
      </c>
      <c r="D3" s="36" t="s">
        <v>3</v>
      </c>
      <c r="E3" s="3">
        <f>C3/F3/100</f>
        <v>0.06</v>
      </c>
      <c r="F3" s="17">
        <v>1</v>
      </c>
      <c r="G3" s="37" t="s">
        <v>4</v>
      </c>
      <c r="H3" s="18">
        <f>(1+E3)^F3-1</f>
        <v>6.0000000000000053E-2</v>
      </c>
    </row>
    <row r="4" spans="1:9" ht="13.8" thickBot="1" x14ac:dyDescent="0.3">
      <c r="A4" s="11"/>
      <c r="B4" s="11"/>
      <c r="C4" s="11"/>
      <c r="D4" s="19"/>
      <c r="E4" s="19"/>
      <c r="F4" s="19"/>
      <c r="G4" s="19"/>
      <c r="H4" s="19"/>
      <c r="I4" s="4"/>
    </row>
    <row r="5" spans="1:9" ht="13.8" thickBot="1" x14ac:dyDescent="0.3">
      <c r="A5" s="31" t="s">
        <v>5</v>
      </c>
      <c r="B5" s="32" t="s">
        <v>6</v>
      </c>
      <c r="C5" s="32" t="s">
        <v>7</v>
      </c>
      <c r="D5" s="33" t="s">
        <v>8</v>
      </c>
      <c r="E5" s="34"/>
      <c r="F5" s="33" t="s">
        <v>9</v>
      </c>
      <c r="G5" s="33" t="s">
        <v>10</v>
      </c>
      <c r="H5" s="33" t="s">
        <v>11</v>
      </c>
    </row>
    <row r="6" spans="1:9" x14ac:dyDescent="0.25">
      <c r="A6" s="1" t="s">
        <v>12</v>
      </c>
      <c r="B6" s="5">
        <v>0</v>
      </c>
      <c r="C6" s="47"/>
      <c r="D6" s="20">
        <v>-60000</v>
      </c>
      <c r="E6" s="21">
        <f>IF(C6-B6&lt;=0,D6/(1+$E$3)^B6,(PV($E$3,C6-B6+1,-D6)/(1+$E$3)^(B6-1)))</f>
        <v>-60000</v>
      </c>
      <c r="F6" s="21">
        <f t="shared" ref="F6:F19" si="0">IF(E6&lt;=0,0,IF(B6="",D6/(1+$E$3)^C6,E6))</f>
        <v>0</v>
      </c>
      <c r="G6" s="21">
        <f t="shared" ref="G6:G19" si="1">IF(E6&gt;=0,0,IF(B6="",D6/(1+$E$3)^C6,E6))</f>
        <v>-60000</v>
      </c>
      <c r="H6" s="21">
        <f t="shared" ref="H6:H19" si="2">IF(C6-B6&lt;=0,D6,IF(B6="",D6,D6*(C6-B6+1)))</f>
        <v>-60000</v>
      </c>
    </row>
    <row r="7" spans="1:9" x14ac:dyDescent="0.25">
      <c r="A7" s="1" t="s">
        <v>13</v>
      </c>
      <c r="B7" s="5">
        <v>20</v>
      </c>
      <c r="C7" s="5"/>
      <c r="D7" s="20">
        <f>-D6*(1-2/B7)^B7</f>
        <v>7294.5992754341642</v>
      </c>
      <c r="E7" s="21">
        <f t="shared" ref="E7:E19" si="3">IF(C7-B7&lt;=0,D7/(1+$E$3)^B7,(PV($E$3,C7-B7+1,-D7)/(1+$E$3)^(B7-1)))</f>
        <v>2274.4905348201778</v>
      </c>
      <c r="F7" s="21">
        <f t="shared" si="0"/>
        <v>2274.4905348201778</v>
      </c>
      <c r="G7" s="21">
        <f t="shared" si="1"/>
        <v>0</v>
      </c>
      <c r="H7" s="21">
        <f t="shared" si="2"/>
        <v>7294.5992754341642</v>
      </c>
    </row>
    <row r="8" spans="1:9" x14ac:dyDescent="0.25">
      <c r="A8" s="1" t="s">
        <v>14</v>
      </c>
      <c r="B8" s="5">
        <v>1</v>
      </c>
      <c r="C8" s="5">
        <v>20</v>
      </c>
      <c r="D8" s="20">
        <f>2%*D6</f>
        <v>-1200</v>
      </c>
      <c r="E8" s="21">
        <f t="shared" si="3"/>
        <v>-13763.905462278317</v>
      </c>
      <c r="F8" s="21">
        <f t="shared" si="0"/>
        <v>0</v>
      </c>
      <c r="G8" s="21">
        <f t="shared" si="1"/>
        <v>-13763.905462278317</v>
      </c>
      <c r="H8" s="21">
        <f t="shared" si="2"/>
        <v>-24000</v>
      </c>
    </row>
    <row r="9" spans="1:9" x14ac:dyDescent="0.25">
      <c r="A9" s="1" t="s">
        <v>15</v>
      </c>
      <c r="B9" s="5">
        <v>1</v>
      </c>
      <c r="C9" s="5">
        <v>20</v>
      </c>
      <c r="D9" s="20">
        <f>1.5%*D6</f>
        <v>-900</v>
      </c>
      <c r="E9" s="21">
        <f t="shared" si="3"/>
        <v>-10322.929096708736</v>
      </c>
      <c r="F9" s="21">
        <f t="shared" si="0"/>
        <v>0</v>
      </c>
      <c r="G9" s="21">
        <f t="shared" si="1"/>
        <v>-10322.929096708736</v>
      </c>
      <c r="H9" s="21">
        <f t="shared" si="2"/>
        <v>-18000</v>
      </c>
    </row>
    <row r="10" spans="1:9" x14ac:dyDescent="0.25">
      <c r="A10" s="1"/>
      <c r="B10" s="5"/>
      <c r="C10" s="5"/>
      <c r="D10" s="20"/>
      <c r="E10" s="21">
        <f t="shared" si="3"/>
        <v>0</v>
      </c>
      <c r="F10" s="21">
        <f t="shared" si="0"/>
        <v>0</v>
      </c>
      <c r="G10" s="21">
        <f t="shared" si="1"/>
        <v>0</v>
      </c>
      <c r="H10" s="21">
        <f t="shared" si="2"/>
        <v>0</v>
      </c>
    </row>
    <row r="11" spans="1:9" x14ac:dyDescent="0.25">
      <c r="A11" s="1"/>
      <c r="B11" s="5"/>
      <c r="C11" s="5"/>
      <c r="D11" s="20"/>
      <c r="E11" s="21">
        <f t="shared" si="3"/>
        <v>0</v>
      </c>
      <c r="F11" s="21">
        <f t="shared" si="0"/>
        <v>0</v>
      </c>
      <c r="G11" s="21">
        <f t="shared" si="1"/>
        <v>0</v>
      </c>
      <c r="H11" s="21">
        <f t="shared" si="2"/>
        <v>0</v>
      </c>
    </row>
    <row r="12" spans="1:9" x14ac:dyDescent="0.25">
      <c r="A12" s="1"/>
      <c r="B12" s="5"/>
      <c r="C12" s="5"/>
      <c r="D12" s="20"/>
      <c r="E12" s="21">
        <f t="shared" si="3"/>
        <v>0</v>
      </c>
      <c r="F12" s="21">
        <f t="shared" si="0"/>
        <v>0</v>
      </c>
      <c r="G12" s="21">
        <f t="shared" si="1"/>
        <v>0</v>
      </c>
      <c r="H12" s="21">
        <f t="shared" si="2"/>
        <v>0</v>
      </c>
    </row>
    <row r="13" spans="1:9" x14ac:dyDescent="0.25">
      <c r="A13" s="1"/>
      <c r="B13" s="5"/>
      <c r="C13" s="5"/>
      <c r="D13" s="20"/>
      <c r="E13" s="21">
        <f t="shared" si="3"/>
        <v>0</v>
      </c>
      <c r="F13" s="21">
        <f t="shared" si="0"/>
        <v>0</v>
      </c>
      <c r="G13" s="21">
        <f t="shared" si="1"/>
        <v>0</v>
      </c>
      <c r="H13" s="21">
        <f t="shared" si="2"/>
        <v>0</v>
      </c>
    </row>
    <row r="14" spans="1:9" x14ac:dyDescent="0.25">
      <c r="A14" s="1"/>
      <c r="B14" s="5"/>
      <c r="C14" s="5"/>
      <c r="D14" s="20"/>
      <c r="E14" s="21">
        <f t="shared" si="3"/>
        <v>0</v>
      </c>
      <c r="F14" s="21">
        <f t="shared" si="0"/>
        <v>0</v>
      </c>
      <c r="G14" s="21">
        <f t="shared" si="1"/>
        <v>0</v>
      </c>
      <c r="H14" s="21">
        <f t="shared" si="2"/>
        <v>0</v>
      </c>
    </row>
    <row r="15" spans="1:9" x14ac:dyDescent="0.25">
      <c r="A15" s="1"/>
      <c r="B15" s="5"/>
      <c r="C15" s="5"/>
      <c r="D15" s="20"/>
      <c r="E15" s="21">
        <f t="shared" si="3"/>
        <v>0</v>
      </c>
      <c r="F15" s="21">
        <f t="shared" si="0"/>
        <v>0</v>
      </c>
      <c r="G15" s="21">
        <f t="shared" si="1"/>
        <v>0</v>
      </c>
      <c r="H15" s="21">
        <f t="shared" si="2"/>
        <v>0</v>
      </c>
    </row>
    <row r="16" spans="1:9" x14ac:dyDescent="0.25">
      <c r="A16" s="1"/>
      <c r="B16" s="5"/>
      <c r="C16" s="5"/>
      <c r="D16" s="20"/>
      <c r="E16" s="21">
        <f t="shared" si="3"/>
        <v>0</v>
      </c>
      <c r="F16" s="21">
        <f t="shared" si="0"/>
        <v>0</v>
      </c>
      <c r="G16" s="21">
        <f t="shared" si="1"/>
        <v>0</v>
      </c>
      <c r="H16" s="21">
        <f t="shared" si="2"/>
        <v>0</v>
      </c>
    </row>
    <row r="17" spans="1:8" x14ac:dyDescent="0.25">
      <c r="A17" s="1"/>
      <c r="B17" s="5"/>
      <c r="C17" s="5"/>
      <c r="D17" s="20"/>
      <c r="E17" s="21">
        <f t="shared" si="3"/>
        <v>0</v>
      </c>
      <c r="F17" s="21">
        <f t="shared" si="0"/>
        <v>0</v>
      </c>
      <c r="G17" s="21">
        <f t="shared" si="1"/>
        <v>0</v>
      </c>
      <c r="H17" s="21">
        <f t="shared" si="2"/>
        <v>0</v>
      </c>
    </row>
    <row r="18" spans="1:8" x14ac:dyDescent="0.25">
      <c r="A18" s="1"/>
      <c r="B18" s="5"/>
      <c r="C18" s="5"/>
      <c r="D18" s="20"/>
      <c r="E18" s="21">
        <f t="shared" si="3"/>
        <v>0</v>
      </c>
      <c r="F18" s="21">
        <f t="shared" si="0"/>
        <v>0</v>
      </c>
      <c r="G18" s="21">
        <f t="shared" si="1"/>
        <v>0</v>
      </c>
      <c r="H18" s="21">
        <f t="shared" si="2"/>
        <v>0</v>
      </c>
    </row>
    <row r="19" spans="1:8" ht="13.8" thickBot="1" x14ac:dyDescent="0.3">
      <c r="A19" s="48"/>
      <c r="B19" s="49"/>
      <c r="C19" s="49"/>
      <c r="D19" s="51"/>
      <c r="E19" s="22">
        <f t="shared" si="3"/>
        <v>0</v>
      </c>
      <c r="F19" s="22">
        <f t="shared" si="0"/>
        <v>0</v>
      </c>
      <c r="G19" s="22">
        <f t="shared" si="1"/>
        <v>0</v>
      </c>
      <c r="H19" s="22">
        <f t="shared" si="2"/>
        <v>0</v>
      </c>
    </row>
    <row r="20" spans="1:8" x14ac:dyDescent="0.25">
      <c r="A20" s="27" t="s">
        <v>16</v>
      </c>
      <c r="B20" s="28"/>
      <c r="C20" s="27" t="str">
        <f>IF(F3=1,"Net/Yr",IF(F3=4,"Net/Qtr",IF(F3=12,"Net/Mo","Net/Period")))</f>
        <v>Net/Yr</v>
      </c>
      <c r="D20" s="29" t="s">
        <v>17</v>
      </c>
      <c r="E20" s="30">
        <f>MAX(MAX(B6:B19),MAX(C6:C19))</f>
        <v>20</v>
      </c>
      <c r="F20" s="29" t="s">
        <v>18</v>
      </c>
      <c r="G20" s="29" t="s">
        <v>19</v>
      </c>
      <c r="H20" s="29" t="s">
        <v>20</v>
      </c>
    </row>
    <row r="21" spans="1:8" ht="13.8" thickBot="1" x14ac:dyDescent="0.3">
      <c r="A21" s="38">
        <f>SUM(F6:F19)+SUM(G6:G19)</f>
        <v>-81812.344024166887</v>
      </c>
      <c r="B21" s="39" t="s">
        <v>21</v>
      </c>
      <c r="C21" s="38">
        <f>A21*E3*(1+E3)^E20/((1+E3)^E20-1)</f>
        <v>-7132.7729689847456</v>
      </c>
      <c r="D21" s="38">
        <f>C21*((1+E3)^F3-1)/E3</f>
        <v>-7132.772968984752</v>
      </c>
      <c r="E21" s="39" t="s">
        <v>21</v>
      </c>
      <c r="F21" s="38">
        <f>A21*(1+E3)^E20</f>
        <v>-262383.27058478643</v>
      </c>
      <c r="G21" s="40">
        <f>IF(SUM(G6:G19)=0,NA(),SUM(F6:F19)/SUM(G6:G19)*(-1))</f>
        <v>2.7049306193404378E-2</v>
      </c>
      <c r="H21" s="38">
        <f>SUM(H6:H19)</f>
        <v>-94705.400724565843</v>
      </c>
    </row>
    <row r="22" spans="1:8" x14ac:dyDescent="0.25">
      <c r="A22" s="23"/>
      <c r="B22" s="24"/>
      <c r="C22" s="23"/>
      <c r="D22" s="23"/>
      <c r="E22" s="24"/>
      <c r="F22" s="23"/>
      <c r="G22" s="25"/>
      <c r="H22" s="23"/>
    </row>
    <row r="23" spans="1:8" x14ac:dyDescent="0.25">
      <c r="A23" s="23"/>
      <c r="B23" s="24"/>
      <c r="C23" s="23"/>
      <c r="D23" s="23"/>
      <c r="E23" s="24"/>
      <c r="F23" s="23"/>
      <c r="G23" s="25"/>
      <c r="H23" s="23"/>
    </row>
    <row r="24" spans="1:8" x14ac:dyDescent="0.25">
      <c r="A24" s="23"/>
      <c r="B24" s="24"/>
      <c r="C24" s="23"/>
      <c r="D24" s="23"/>
      <c r="E24" s="24"/>
      <c r="F24" s="23"/>
      <c r="G24" s="25"/>
      <c r="H24" s="23"/>
    </row>
    <row r="25" spans="1:8" x14ac:dyDescent="0.25">
      <c r="A25" s="23"/>
      <c r="B25" s="24"/>
      <c r="C25" s="23"/>
      <c r="D25" s="23"/>
      <c r="E25" s="24"/>
      <c r="F25" s="23"/>
      <c r="G25" s="25"/>
      <c r="H25" s="23"/>
    </row>
    <row r="26" spans="1:8" x14ac:dyDescent="0.25">
      <c r="A26" s="23"/>
      <c r="B26" s="24"/>
      <c r="C26" s="23"/>
      <c r="D26" s="23"/>
      <c r="E26" s="24"/>
      <c r="F26" s="23"/>
      <c r="G26" s="25"/>
      <c r="H26" s="23"/>
    </row>
    <row r="27" spans="1:8" x14ac:dyDescent="0.25">
      <c r="A27" s="23"/>
      <c r="B27" s="24"/>
      <c r="C27" s="23"/>
      <c r="D27" s="23"/>
      <c r="E27" s="24"/>
      <c r="F27" s="23"/>
      <c r="G27" s="25"/>
      <c r="H27" s="23"/>
    </row>
    <row r="28" spans="1:8" x14ac:dyDescent="0.25">
      <c r="A28" s="23"/>
      <c r="B28" s="24"/>
      <c r="C28" s="23"/>
      <c r="D28" s="23"/>
      <c r="E28" s="24"/>
      <c r="F28" s="23"/>
      <c r="G28" s="25"/>
      <c r="H28" s="23"/>
    </row>
    <row r="30" spans="1:8" ht="15.6" x14ac:dyDescent="0.3">
      <c r="A30" s="12" t="s">
        <v>22</v>
      </c>
      <c r="B30" s="13"/>
      <c r="C30" s="13"/>
      <c r="D30" s="14"/>
      <c r="E30" s="13"/>
      <c r="F30" s="13"/>
      <c r="G30" s="14"/>
      <c r="H30" s="26" t="s">
        <v>23</v>
      </c>
    </row>
    <row r="31" spans="1:8" x14ac:dyDescent="0.25">
      <c r="F31" s="50" t="str">
        <f>IF(F32=1,"Annual",IF(F32=4,"Quarterly",IF(F32=12,"Monthly","")))</f>
        <v>Annual</v>
      </c>
    </row>
    <row r="32" spans="1:8" x14ac:dyDescent="0.25">
      <c r="A32" s="28"/>
      <c r="B32" s="35" t="s">
        <v>2</v>
      </c>
      <c r="C32" s="16">
        <v>6</v>
      </c>
      <c r="D32" s="36" t="s">
        <v>3</v>
      </c>
      <c r="E32" s="3">
        <f>C32/F32/100</f>
        <v>0.06</v>
      </c>
      <c r="F32" s="17">
        <v>1</v>
      </c>
      <c r="G32" s="37" t="s">
        <v>4</v>
      </c>
      <c r="H32" s="18">
        <f>(1+E32)^F32-1</f>
        <v>6.0000000000000053E-2</v>
      </c>
    </row>
    <row r="33" spans="1:8" ht="13.8" thickBot="1" x14ac:dyDescent="0.3">
      <c r="A33" s="11"/>
      <c r="B33" s="11"/>
      <c r="C33" s="11"/>
      <c r="D33" s="19"/>
      <c r="E33" s="19"/>
      <c r="F33" s="19"/>
      <c r="G33" s="19"/>
      <c r="H33" s="19"/>
    </row>
    <row r="34" spans="1:8" ht="13.8" thickBot="1" x14ac:dyDescent="0.3">
      <c r="A34" s="31" t="s">
        <v>5</v>
      </c>
      <c r="B34" s="32" t="s">
        <v>6</v>
      </c>
      <c r="C34" s="32" t="s">
        <v>7</v>
      </c>
      <c r="D34" s="33" t="s">
        <v>8</v>
      </c>
      <c r="E34" s="34"/>
      <c r="F34" s="33" t="s">
        <v>9</v>
      </c>
      <c r="G34" s="33" t="s">
        <v>10</v>
      </c>
      <c r="H34" s="33" t="s">
        <v>11</v>
      </c>
    </row>
    <row r="35" spans="1:8" x14ac:dyDescent="0.25">
      <c r="A35" s="1" t="s">
        <v>24</v>
      </c>
      <c r="B35" s="5">
        <v>0</v>
      </c>
      <c r="C35" s="47"/>
      <c r="D35" s="20">
        <v>-6800</v>
      </c>
      <c r="E35" s="21">
        <f>IF(C35-B35&lt;=0,D35/(1+$E$32)^B35,(PV($E$32,C35-B35+1,-D35)/(1+$E$32)^(B35-1)))</f>
        <v>-6800</v>
      </c>
      <c r="F35" s="21">
        <f>IF(E35&lt;=0,0,IF(B35="",D35/(1+$E$32)^C35,E35))</f>
        <v>0</v>
      </c>
      <c r="G35" s="21">
        <f>IF(E35&gt;=0,0,IF(B35="",D35/(1+$E$32)^C35,E35))</f>
        <v>-6800</v>
      </c>
      <c r="H35" s="21">
        <f t="shared" ref="H35:H48" si="4">IF(C35-B35&lt;=0,D35,IF(B35="",D35,D35*(C35-B35+1)))</f>
        <v>-6800</v>
      </c>
    </row>
    <row r="36" spans="1:8" x14ac:dyDescent="0.25">
      <c r="A36" s="1" t="s">
        <v>13</v>
      </c>
      <c r="B36" s="5"/>
      <c r="C36" s="5"/>
      <c r="D36" s="20">
        <v>0</v>
      </c>
      <c r="E36" s="21">
        <f t="shared" ref="E36:E48" si="5">IF(C36-B36&lt;=0,D36/(1+$E$32)^B36,(PV($E$32,C36-B36+1,-D36)/(1+$E$32)^(B36-1)))</f>
        <v>0</v>
      </c>
      <c r="F36" s="21">
        <f t="shared" ref="F36:F48" si="6">IF(E36&lt;=0,0,IF(B36="",D36/(1+$E$32)^C36,E36))</f>
        <v>0</v>
      </c>
      <c r="G36" s="21">
        <f t="shared" ref="G36:G48" si="7">IF(E36&gt;=0,0,IF(B36="",D36/(1+$E$32)^C36,E36))</f>
        <v>0</v>
      </c>
      <c r="H36" s="21">
        <f t="shared" si="4"/>
        <v>0</v>
      </c>
    </row>
    <row r="37" spans="1:8" x14ac:dyDescent="0.25">
      <c r="A37" s="1" t="s">
        <v>14</v>
      </c>
      <c r="B37" s="5">
        <v>1</v>
      </c>
      <c r="C37" s="5">
        <v>8</v>
      </c>
      <c r="D37" s="20">
        <f>5%*D35</f>
        <v>-340</v>
      </c>
      <c r="E37" s="21">
        <f t="shared" si="5"/>
        <v>-2111.3298957296502</v>
      </c>
      <c r="F37" s="21">
        <f t="shared" si="6"/>
        <v>0</v>
      </c>
      <c r="G37" s="21">
        <f t="shared" si="7"/>
        <v>-2111.3298957296502</v>
      </c>
      <c r="H37" s="21">
        <f t="shared" si="4"/>
        <v>-2720</v>
      </c>
    </row>
    <row r="38" spans="1:8" x14ac:dyDescent="0.25">
      <c r="A38" s="1" t="s">
        <v>15</v>
      </c>
      <c r="B38" s="5">
        <v>1</v>
      </c>
      <c r="C38" s="5">
        <v>8</v>
      </c>
      <c r="D38" s="20">
        <f>1.5%*D35</f>
        <v>-102</v>
      </c>
      <c r="E38" s="21">
        <f t="shared" si="5"/>
        <v>-633.39896871889505</v>
      </c>
      <c r="F38" s="21">
        <f t="shared" si="6"/>
        <v>0</v>
      </c>
      <c r="G38" s="21">
        <f t="shared" si="7"/>
        <v>-633.39896871889505</v>
      </c>
      <c r="H38" s="21">
        <f t="shared" si="4"/>
        <v>-816</v>
      </c>
    </row>
    <row r="39" spans="1:8" x14ac:dyDescent="0.25">
      <c r="A39" s="1"/>
      <c r="B39" s="5"/>
      <c r="C39" s="5"/>
      <c r="D39" s="20"/>
      <c r="E39" s="21">
        <f t="shared" si="5"/>
        <v>0</v>
      </c>
      <c r="F39" s="21">
        <f t="shared" si="6"/>
        <v>0</v>
      </c>
      <c r="G39" s="21">
        <f t="shared" si="7"/>
        <v>0</v>
      </c>
      <c r="H39" s="21">
        <f t="shared" si="4"/>
        <v>0</v>
      </c>
    </row>
    <row r="40" spans="1:8" x14ac:dyDescent="0.25">
      <c r="A40" s="1"/>
      <c r="B40" s="5"/>
      <c r="C40" s="5"/>
      <c r="D40" s="20"/>
      <c r="E40" s="21">
        <f t="shared" si="5"/>
        <v>0</v>
      </c>
      <c r="F40" s="21">
        <f t="shared" si="6"/>
        <v>0</v>
      </c>
      <c r="G40" s="21">
        <f t="shared" si="7"/>
        <v>0</v>
      </c>
      <c r="H40" s="21">
        <f t="shared" si="4"/>
        <v>0</v>
      </c>
    </row>
    <row r="41" spans="1:8" x14ac:dyDescent="0.25">
      <c r="A41" s="1"/>
      <c r="B41" s="5"/>
      <c r="C41" s="5"/>
      <c r="D41" s="20"/>
      <c r="E41" s="21">
        <f t="shared" si="5"/>
        <v>0</v>
      </c>
      <c r="F41" s="21">
        <f t="shared" si="6"/>
        <v>0</v>
      </c>
      <c r="G41" s="21">
        <f t="shared" si="7"/>
        <v>0</v>
      </c>
      <c r="H41" s="21">
        <f t="shared" si="4"/>
        <v>0</v>
      </c>
    </row>
    <row r="42" spans="1:8" x14ac:dyDescent="0.25">
      <c r="A42" s="1"/>
      <c r="B42" s="5"/>
      <c r="C42" s="5"/>
      <c r="D42" s="20"/>
      <c r="E42" s="21">
        <f t="shared" si="5"/>
        <v>0</v>
      </c>
      <c r="F42" s="21">
        <f t="shared" si="6"/>
        <v>0</v>
      </c>
      <c r="G42" s="21">
        <f t="shared" si="7"/>
        <v>0</v>
      </c>
      <c r="H42" s="21">
        <f t="shared" si="4"/>
        <v>0</v>
      </c>
    </row>
    <row r="43" spans="1:8" x14ac:dyDescent="0.25">
      <c r="A43" s="1"/>
      <c r="B43" s="5"/>
      <c r="C43" s="5"/>
      <c r="D43" s="20"/>
      <c r="E43" s="21">
        <f t="shared" si="5"/>
        <v>0</v>
      </c>
      <c r="F43" s="21">
        <f t="shared" si="6"/>
        <v>0</v>
      </c>
      <c r="G43" s="21">
        <f t="shared" si="7"/>
        <v>0</v>
      </c>
      <c r="H43" s="21">
        <f t="shared" si="4"/>
        <v>0</v>
      </c>
    </row>
    <row r="44" spans="1:8" x14ac:dyDescent="0.25">
      <c r="A44" s="1"/>
      <c r="B44" s="5"/>
      <c r="C44" s="5"/>
      <c r="D44" s="20"/>
      <c r="E44" s="21">
        <f t="shared" si="5"/>
        <v>0</v>
      </c>
      <c r="F44" s="21">
        <f t="shared" si="6"/>
        <v>0</v>
      </c>
      <c r="G44" s="21">
        <f t="shared" si="7"/>
        <v>0</v>
      </c>
      <c r="H44" s="21">
        <f t="shared" si="4"/>
        <v>0</v>
      </c>
    </row>
    <row r="45" spans="1:8" x14ac:dyDescent="0.25">
      <c r="A45" s="1"/>
      <c r="B45" s="5"/>
      <c r="C45" s="5"/>
      <c r="D45" s="20"/>
      <c r="E45" s="21">
        <f t="shared" si="5"/>
        <v>0</v>
      </c>
      <c r="F45" s="21">
        <f t="shared" si="6"/>
        <v>0</v>
      </c>
      <c r="G45" s="21">
        <f t="shared" si="7"/>
        <v>0</v>
      </c>
      <c r="H45" s="21">
        <f t="shared" si="4"/>
        <v>0</v>
      </c>
    </row>
    <row r="46" spans="1:8" x14ac:dyDescent="0.25">
      <c r="A46" s="1"/>
      <c r="B46" s="5"/>
      <c r="C46" s="5"/>
      <c r="D46" s="20"/>
      <c r="E46" s="21">
        <f t="shared" si="5"/>
        <v>0</v>
      </c>
      <c r="F46" s="21">
        <f t="shared" si="6"/>
        <v>0</v>
      </c>
      <c r="G46" s="21">
        <f t="shared" si="7"/>
        <v>0</v>
      </c>
      <c r="H46" s="21">
        <f t="shared" si="4"/>
        <v>0</v>
      </c>
    </row>
    <row r="47" spans="1:8" x14ac:dyDescent="0.25">
      <c r="A47" s="1"/>
      <c r="B47" s="5"/>
      <c r="C47" s="5"/>
      <c r="D47" s="20"/>
      <c r="E47" s="21">
        <f t="shared" si="5"/>
        <v>0</v>
      </c>
      <c r="F47" s="21">
        <f t="shared" si="6"/>
        <v>0</v>
      </c>
      <c r="G47" s="21">
        <f t="shared" si="7"/>
        <v>0</v>
      </c>
      <c r="H47" s="21">
        <f t="shared" si="4"/>
        <v>0</v>
      </c>
    </row>
    <row r="48" spans="1:8" ht="13.8" thickBot="1" x14ac:dyDescent="0.3">
      <c r="A48" s="48"/>
      <c r="B48" s="49"/>
      <c r="C48" s="49"/>
      <c r="D48" s="51"/>
      <c r="E48" s="22">
        <f t="shared" si="5"/>
        <v>0</v>
      </c>
      <c r="F48" s="22">
        <f t="shared" si="6"/>
        <v>0</v>
      </c>
      <c r="G48" s="22">
        <f t="shared" si="7"/>
        <v>0</v>
      </c>
      <c r="H48" s="22">
        <f t="shared" si="4"/>
        <v>0</v>
      </c>
    </row>
    <row r="49" spans="1:8" x14ac:dyDescent="0.25">
      <c r="A49" s="27" t="s">
        <v>16</v>
      </c>
      <c r="B49" s="28"/>
      <c r="C49" s="27" t="str">
        <f>IF(F32=1,"Net/Yr",IF(F32=4,"Net/Qtr",IF(F32=12,"Net/Mo","Net/Period")))</f>
        <v>Net/Yr</v>
      </c>
      <c r="D49" s="29" t="s">
        <v>17</v>
      </c>
      <c r="E49" s="30">
        <f>MAX(MAX(B35:B48),MAX(C35:C48))</f>
        <v>8</v>
      </c>
      <c r="F49" s="29" t="s">
        <v>18</v>
      </c>
      <c r="G49" s="29" t="s">
        <v>19</v>
      </c>
      <c r="H49" s="29" t="s">
        <v>20</v>
      </c>
    </row>
    <row r="50" spans="1:8" ht="13.8" thickBot="1" x14ac:dyDescent="0.3">
      <c r="A50" s="38">
        <f>SUM(F35:F48)+SUM(G35:G48)</f>
        <v>-9544.7288644485452</v>
      </c>
      <c r="B50" s="39" t="s">
        <v>21</v>
      </c>
      <c r="C50" s="38">
        <f>A50*E32*(1+E32)^E49/((1+E32)^E49-1)</f>
        <v>-1537.0444100072771</v>
      </c>
      <c r="D50" s="38">
        <f>C50*((1+E32)^F32-1)/E32</f>
        <v>-1537.0444100072784</v>
      </c>
      <c r="E50" s="39" t="s">
        <v>21</v>
      </c>
      <c r="F50" s="38">
        <f>A50*(1+E32)^E49</f>
        <v>-15212.847722520266</v>
      </c>
      <c r="G50" s="40">
        <f>IF(SUM(G35:G48)=0,NA(),SUM(F35:F48)/SUM(G35:G48)*(-1))</f>
        <v>0</v>
      </c>
      <c r="H50" s="38">
        <f>SUM(H35:H48)</f>
        <v>-10336</v>
      </c>
    </row>
  </sheetData>
  <printOptions horizontalCentered="1"/>
  <pageMargins left="1" right="1" top="1" bottom="1" header="0.5" footer="0.5"/>
  <pageSetup scale="93" orientation="portrait" horizontalDpi="300" verticalDpi="300" r:id="rId1"/>
  <headerFooter alignWithMargins="0">
    <oddFooter>&amp;R&amp;"Arial,Regular"&amp;8Dairy Management at Virginia Tech
Dr. M. L. McGilliard
Decal.xls, Rev. 9/13/10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C3" sqref="C3"/>
    </sheetView>
  </sheetViews>
  <sheetFormatPr defaultColWidth="9.6640625" defaultRowHeight="13.2" x14ac:dyDescent="0.25"/>
  <cols>
    <col min="1" max="1" width="13.6640625" style="2" customWidth="1"/>
    <col min="2" max="2" width="5.6640625" style="2" customWidth="1"/>
    <col min="3" max="3" width="8.6640625" style="2" customWidth="1"/>
    <col min="4" max="4" width="9.6640625" style="2"/>
    <col min="5" max="5" width="9.6640625" style="2" hidden="1" customWidth="1"/>
    <col min="6" max="6" width="12" style="2" customWidth="1"/>
    <col min="7" max="8" width="13.77734375" style="2" customWidth="1"/>
    <col min="9" max="16384" width="9.6640625" style="2"/>
  </cols>
  <sheetData>
    <row r="1" spans="1:9" s="15" customFormat="1" ht="15.6" x14ac:dyDescent="0.3">
      <c r="A1" s="12" t="s">
        <v>25</v>
      </c>
      <c r="B1" s="13"/>
      <c r="C1" s="13"/>
      <c r="D1" s="14"/>
      <c r="E1" s="13"/>
      <c r="F1" s="13"/>
      <c r="G1" s="14"/>
      <c r="H1" s="26" t="s">
        <v>26</v>
      </c>
    </row>
    <row r="2" spans="1:9" x14ac:dyDescent="0.25">
      <c r="F2" s="50" t="str">
        <f>IF(F3=1,"Annual",IF(F3=4,"Quarterly",IF(F3=12,"Monthly","")))</f>
        <v>Annual</v>
      </c>
    </row>
    <row r="3" spans="1:9" x14ac:dyDescent="0.25">
      <c r="A3" s="28"/>
      <c r="B3" s="35" t="s">
        <v>2</v>
      </c>
      <c r="C3" s="16">
        <v>6</v>
      </c>
      <c r="D3" s="36" t="s">
        <v>3</v>
      </c>
      <c r="E3" s="3">
        <f>C3/F3/100</f>
        <v>0.06</v>
      </c>
      <c r="F3" s="17">
        <v>1</v>
      </c>
      <c r="G3" s="37" t="s">
        <v>4</v>
      </c>
      <c r="H3" s="18">
        <f>(1+E3)^F3-1</f>
        <v>6.0000000000000053E-2</v>
      </c>
    </row>
    <row r="4" spans="1:9" ht="13.8" thickBot="1" x14ac:dyDescent="0.3">
      <c r="A4" s="11"/>
      <c r="B4" s="11"/>
      <c r="C4" s="11"/>
      <c r="D4" s="19"/>
      <c r="E4" s="19"/>
      <c r="F4" s="19"/>
      <c r="G4" s="19"/>
      <c r="H4" s="19"/>
      <c r="I4" s="4"/>
    </row>
    <row r="5" spans="1:9" ht="13.8" thickBot="1" x14ac:dyDescent="0.3">
      <c r="A5" s="31" t="s">
        <v>5</v>
      </c>
      <c r="B5" s="32" t="s">
        <v>6</v>
      </c>
      <c r="C5" s="32" t="s">
        <v>7</v>
      </c>
      <c r="D5" s="33" t="s">
        <v>8</v>
      </c>
      <c r="E5" s="34"/>
      <c r="F5" s="33" t="s">
        <v>9</v>
      </c>
      <c r="G5" s="33" t="s">
        <v>10</v>
      </c>
      <c r="H5" s="33" t="s">
        <v>11</v>
      </c>
    </row>
    <row r="6" spans="1:9" x14ac:dyDescent="0.25">
      <c r="A6" s="1" t="s">
        <v>12</v>
      </c>
      <c r="B6" s="5">
        <v>0</v>
      </c>
      <c r="C6" s="47"/>
      <c r="D6" s="20">
        <v>-60000</v>
      </c>
      <c r="E6" s="21">
        <f>IF(C6-B6&lt;=0,D6/(1+$E$3)^B6,(PV($E$3,C6-B6+1,-D6)/(1+$E$3)^(B6-1)))</f>
        <v>-60000</v>
      </c>
      <c r="F6" s="21">
        <f t="shared" ref="F6:F19" si="0">IF(E6&lt;=0,0,IF(B6="",D6/(1+$E$3)^C6,E6))</f>
        <v>0</v>
      </c>
      <c r="G6" s="21">
        <f t="shared" ref="G6:G19" si="1">IF(E6&gt;=0,0,IF(B6="",D6/(1+$E$3)^C6,E6))</f>
        <v>-60000</v>
      </c>
      <c r="H6" s="21">
        <f t="shared" ref="H6:H19" si="2">IF(C6-B6&lt;=0,D6,IF(B6="",D6,D6*(C6-B6+1)))</f>
        <v>-60000</v>
      </c>
    </row>
    <row r="7" spans="1:9" x14ac:dyDescent="0.25">
      <c r="A7" s="1" t="s">
        <v>13</v>
      </c>
      <c r="B7" s="5">
        <v>20</v>
      </c>
      <c r="C7" s="5"/>
      <c r="D7" s="20">
        <f>-D6*(1-2/B7)^B7</f>
        <v>7294.5992754341642</v>
      </c>
      <c r="E7" s="21">
        <f t="shared" ref="E7:E19" si="3">IF(C7-B7&lt;=0,D7/(1+$E$3)^B7,(PV($E$3,C7-B7+1,-D7)/(1+$E$3)^(B7-1)))</f>
        <v>2274.4905348201778</v>
      </c>
      <c r="F7" s="21">
        <f t="shared" si="0"/>
        <v>2274.4905348201778</v>
      </c>
      <c r="G7" s="21">
        <f t="shared" si="1"/>
        <v>0</v>
      </c>
      <c r="H7" s="21">
        <f t="shared" si="2"/>
        <v>7294.5992754341642</v>
      </c>
    </row>
    <row r="8" spans="1:9" x14ac:dyDescent="0.25">
      <c r="A8" s="1" t="s">
        <v>14</v>
      </c>
      <c r="B8" s="5">
        <v>1</v>
      </c>
      <c r="C8" s="5">
        <v>20</v>
      </c>
      <c r="D8" s="20">
        <f>2%*D6</f>
        <v>-1200</v>
      </c>
      <c r="E8" s="21">
        <f t="shared" si="3"/>
        <v>-13763.905462278317</v>
      </c>
      <c r="F8" s="21">
        <f t="shared" si="0"/>
        <v>0</v>
      </c>
      <c r="G8" s="21">
        <f t="shared" si="1"/>
        <v>-13763.905462278317</v>
      </c>
      <c r="H8" s="21">
        <f t="shared" si="2"/>
        <v>-24000</v>
      </c>
    </row>
    <row r="9" spans="1:9" x14ac:dyDescent="0.25">
      <c r="A9" s="1" t="s">
        <v>15</v>
      </c>
      <c r="B9" s="5">
        <v>1</v>
      </c>
      <c r="C9" s="5">
        <v>20</v>
      </c>
      <c r="D9" s="20">
        <f>1.5%*D6</f>
        <v>-900</v>
      </c>
      <c r="E9" s="21">
        <f t="shared" si="3"/>
        <v>-10322.929096708736</v>
      </c>
      <c r="F9" s="21">
        <f t="shared" si="0"/>
        <v>0</v>
      </c>
      <c r="G9" s="21">
        <f t="shared" si="1"/>
        <v>-10322.929096708736</v>
      </c>
      <c r="H9" s="21">
        <f t="shared" si="2"/>
        <v>-18000</v>
      </c>
    </row>
    <row r="10" spans="1:9" x14ac:dyDescent="0.25">
      <c r="A10" s="1"/>
      <c r="B10" s="5"/>
      <c r="C10" s="5"/>
      <c r="D10" s="20"/>
      <c r="E10" s="21">
        <f t="shared" si="3"/>
        <v>0</v>
      </c>
      <c r="F10" s="21">
        <f t="shared" si="0"/>
        <v>0</v>
      </c>
      <c r="G10" s="21">
        <f t="shared" si="1"/>
        <v>0</v>
      </c>
      <c r="H10" s="21">
        <f t="shared" si="2"/>
        <v>0</v>
      </c>
    </row>
    <row r="11" spans="1:9" x14ac:dyDescent="0.25">
      <c r="A11" s="1"/>
      <c r="B11" s="5"/>
      <c r="C11" s="5"/>
      <c r="D11" s="20"/>
      <c r="E11" s="21">
        <f t="shared" si="3"/>
        <v>0</v>
      </c>
      <c r="F11" s="21">
        <f t="shared" si="0"/>
        <v>0</v>
      </c>
      <c r="G11" s="21">
        <f t="shared" si="1"/>
        <v>0</v>
      </c>
      <c r="H11" s="21">
        <f t="shared" si="2"/>
        <v>0</v>
      </c>
    </row>
    <row r="12" spans="1:9" x14ac:dyDescent="0.25">
      <c r="A12" s="1"/>
      <c r="B12" s="5"/>
      <c r="C12" s="5"/>
      <c r="D12" s="20"/>
      <c r="E12" s="21">
        <f t="shared" si="3"/>
        <v>0</v>
      </c>
      <c r="F12" s="21">
        <f t="shared" si="0"/>
        <v>0</v>
      </c>
      <c r="G12" s="21">
        <f t="shared" si="1"/>
        <v>0</v>
      </c>
      <c r="H12" s="21">
        <f t="shared" si="2"/>
        <v>0</v>
      </c>
    </row>
    <row r="13" spans="1:9" x14ac:dyDescent="0.25">
      <c r="A13" s="1"/>
      <c r="B13" s="5"/>
      <c r="C13" s="5"/>
      <c r="D13" s="20"/>
      <c r="E13" s="21">
        <f t="shared" si="3"/>
        <v>0</v>
      </c>
      <c r="F13" s="21">
        <f t="shared" si="0"/>
        <v>0</v>
      </c>
      <c r="G13" s="21">
        <f t="shared" si="1"/>
        <v>0</v>
      </c>
      <c r="H13" s="21">
        <f t="shared" si="2"/>
        <v>0</v>
      </c>
    </row>
    <row r="14" spans="1:9" x14ac:dyDescent="0.25">
      <c r="A14" s="1"/>
      <c r="B14" s="5"/>
      <c r="C14" s="5"/>
      <c r="D14" s="20"/>
      <c r="E14" s="21">
        <f t="shared" si="3"/>
        <v>0</v>
      </c>
      <c r="F14" s="21">
        <f t="shared" si="0"/>
        <v>0</v>
      </c>
      <c r="G14" s="21">
        <f t="shared" si="1"/>
        <v>0</v>
      </c>
      <c r="H14" s="21">
        <f t="shared" si="2"/>
        <v>0</v>
      </c>
    </row>
    <row r="15" spans="1:9" x14ac:dyDescent="0.25">
      <c r="A15" s="1"/>
      <c r="B15" s="5"/>
      <c r="C15" s="5"/>
      <c r="D15" s="20"/>
      <c r="E15" s="21">
        <f t="shared" si="3"/>
        <v>0</v>
      </c>
      <c r="F15" s="21">
        <f t="shared" si="0"/>
        <v>0</v>
      </c>
      <c r="G15" s="21">
        <f t="shared" si="1"/>
        <v>0</v>
      </c>
      <c r="H15" s="21">
        <f t="shared" si="2"/>
        <v>0</v>
      </c>
    </row>
    <row r="16" spans="1:9" x14ac:dyDescent="0.25">
      <c r="A16" s="1"/>
      <c r="B16" s="5"/>
      <c r="C16" s="5"/>
      <c r="D16" s="20"/>
      <c r="E16" s="21">
        <f t="shared" si="3"/>
        <v>0</v>
      </c>
      <c r="F16" s="21">
        <f t="shared" si="0"/>
        <v>0</v>
      </c>
      <c r="G16" s="21">
        <f t="shared" si="1"/>
        <v>0</v>
      </c>
      <c r="H16" s="21">
        <f t="shared" si="2"/>
        <v>0</v>
      </c>
    </row>
    <row r="17" spans="1:8" x14ac:dyDescent="0.25">
      <c r="A17" s="1"/>
      <c r="B17" s="5"/>
      <c r="C17" s="5"/>
      <c r="D17" s="20"/>
      <c r="E17" s="21">
        <f t="shared" si="3"/>
        <v>0</v>
      </c>
      <c r="F17" s="21">
        <f t="shared" si="0"/>
        <v>0</v>
      </c>
      <c r="G17" s="21">
        <f t="shared" si="1"/>
        <v>0</v>
      </c>
      <c r="H17" s="21">
        <f t="shared" si="2"/>
        <v>0</v>
      </c>
    </row>
    <row r="18" spans="1:8" x14ac:dyDescent="0.25">
      <c r="A18" s="1"/>
      <c r="B18" s="5"/>
      <c r="C18" s="5"/>
      <c r="D18" s="20"/>
      <c r="E18" s="21">
        <f t="shared" si="3"/>
        <v>0</v>
      </c>
      <c r="F18" s="21">
        <f t="shared" si="0"/>
        <v>0</v>
      </c>
      <c r="G18" s="21">
        <f t="shared" si="1"/>
        <v>0</v>
      </c>
      <c r="H18" s="21">
        <f t="shared" si="2"/>
        <v>0</v>
      </c>
    </row>
    <row r="19" spans="1:8" ht="13.8" thickBot="1" x14ac:dyDescent="0.3">
      <c r="A19" s="48"/>
      <c r="B19" s="49"/>
      <c r="C19" s="49"/>
      <c r="D19" s="51"/>
      <c r="E19" s="22">
        <f t="shared" si="3"/>
        <v>0</v>
      </c>
      <c r="F19" s="22">
        <f t="shared" si="0"/>
        <v>0</v>
      </c>
      <c r="G19" s="22">
        <f t="shared" si="1"/>
        <v>0</v>
      </c>
      <c r="H19" s="22">
        <f t="shared" si="2"/>
        <v>0</v>
      </c>
    </row>
    <row r="20" spans="1:8" x14ac:dyDescent="0.25">
      <c r="A20" s="27" t="s">
        <v>16</v>
      </c>
      <c r="B20" s="28"/>
      <c r="C20" s="27" t="str">
        <f>IF(F3=1,"Net/Yr",IF(F3=4,"Net/Qtr",IF(F3=12,"Net/Mo","Net/Period")))</f>
        <v>Net/Yr</v>
      </c>
      <c r="D20" s="29" t="s">
        <v>17</v>
      </c>
      <c r="E20" s="30">
        <f>MAX(MAX(B6:B19),MAX(C6:C19))</f>
        <v>20</v>
      </c>
      <c r="F20" s="29" t="s">
        <v>18</v>
      </c>
      <c r="G20" s="29" t="s">
        <v>19</v>
      </c>
      <c r="H20" s="29" t="s">
        <v>20</v>
      </c>
    </row>
    <row r="21" spans="1:8" ht="13.8" thickBot="1" x14ac:dyDescent="0.3">
      <c r="A21" s="38">
        <f>SUM(F6:F19)+SUM(G6:G19)</f>
        <v>-81812.344024166887</v>
      </c>
      <c r="B21" s="39" t="s">
        <v>21</v>
      </c>
      <c r="C21" s="38">
        <f>A21*E3*(1+E3)^E20/((1+E3)^E20-1)</f>
        <v>-7132.7729689847456</v>
      </c>
      <c r="D21" s="38">
        <f>C21*((1+E3)^F3-1)/E3</f>
        <v>-7132.772968984752</v>
      </c>
      <c r="E21" s="39" t="s">
        <v>21</v>
      </c>
      <c r="F21" s="38">
        <f>A21*(1+E3)^E20</f>
        <v>-262383.27058478643</v>
      </c>
      <c r="G21" s="40">
        <f>IF(SUM(G6:G19)=0,NA(),SUM(F6:F19)/SUM(G6:G19)*(-1))</f>
        <v>2.7049306193404378E-2</v>
      </c>
      <c r="H21" s="38">
        <f>SUM(H6:H19)</f>
        <v>-94705.400724565843</v>
      </c>
    </row>
    <row r="22" spans="1:8" x14ac:dyDescent="0.25">
      <c r="A22" s="23"/>
      <c r="B22" s="24"/>
      <c r="C22" s="23"/>
      <c r="D22" s="23"/>
      <c r="E22" s="24"/>
      <c r="F22" s="23"/>
      <c r="G22" s="25"/>
      <c r="H22" s="23"/>
    </row>
    <row r="23" spans="1:8" x14ac:dyDescent="0.25">
      <c r="A23" s="23"/>
      <c r="B23" s="24"/>
      <c r="C23" s="23"/>
      <c r="D23" s="23"/>
      <c r="E23" s="24"/>
      <c r="F23" s="23"/>
      <c r="G23" s="25"/>
      <c r="H23" s="23"/>
    </row>
    <row r="24" spans="1:8" x14ac:dyDescent="0.25">
      <c r="A24" s="23"/>
      <c r="B24" s="24"/>
      <c r="C24" s="23"/>
      <c r="D24" s="23"/>
      <c r="E24" s="24"/>
      <c r="F24" s="23"/>
      <c r="G24" s="25"/>
      <c r="H24" s="23"/>
    </row>
    <row r="25" spans="1:8" x14ac:dyDescent="0.25">
      <c r="A25" s="23"/>
      <c r="B25" s="24"/>
      <c r="C25" s="23"/>
      <c r="D25" s="23"/>
      <c r="E25" s="24"/>
      <c r="F25" s="23"/>
      <c r="G25" s="25"/>
      <c r="H25" s="23"/>
    </row>
    <row r="26" spans="1:8" x14ac:dyDescent="0.25">
      <c r="A26" s="23"/>
      <c r="B26" s="24"/>
      <c r="C26" s="23"/>
      <c r="D26" s="23"/>
      <c r="E26" s="24"/>
      <c r="F26" s="23"/>
      <c r="G26" s="25"/>
      <c r="H26" s="23"/>
    </row>
    <row r="27" spans="1:8" x14ac:dyDescent="0.25">
      <c r="A27" s="23"/>
      <c r="B27" s="24"/>
      <c r="C27" s="23"/>
      <c r="D27" s="23"/>
      <c r="E27" s="24"/>
      <c r="F27" s="23"/>
      <c r="G27" s="25"/>
      <c r="H27" s="23"/>
    </row>
    <row r="28" spans="1:8" x14ac:dyDescent="0.25">
      <c r="A28" s="23"/>
      <c r="B28" s="24"/>
      <c r="C28" s="23"/>
      <c r="D28" s="23"/>
      <c r="E28" s="24"/>
      <c r="F28" s="23"/>
      <c r="G28" s="25"/>
      <c r="H28" s="23"/>
    </row>
    <row r="30" spans="1:8" ht="15.6" x14ac:dyDescent="0.3">
      <c r="A30" s="12" t="s">
        <v>27</v>
      </c>
      <c r="B30" s="13"/>
      <c r="C30" s="13"/>
      <c r="D30" s="14"/>
      <c r="E30" s="13"/>
      <c r="F30" s="13"/>
      <c r="G30" s="14"/>
      <c r="H30" s="26" t="s">
        <v>28</v>
      </c>
    </row>
    <row r="31" spans="1:8" x14ac:dyDescent="0.25">
      <c r="F31" s="50" t="str">
        <f>IF(F32=1,"Annual",IF(F32=4,"Quarterly",IF(F32=12,"Monthly","")))</f>
        <v>Annual</v>
      </c>
    </row>
    <row r="32" spans="1:8" x14ac:dyDescent="0.25">
      <c r="A32" s="28"/>
      <c r="B32" s="35" t="s">
        <v>2</v>
      </c>
      <c r="C32" s="16">
        <v>6</v>
      </c>
      <c r="D32" s="36" t="s">
        <v>3</v>
      </c>
      <c r="E32" s="3">
        <f>C32/F32/100</f>
        <v>0.06</v>
      </c>
      <c r="F32" s="17">
        <v>1</v>
      </c>
      <c r="G32" s="37" t="s">
        <v>4</v>
      </c>
      <c r="H32" s="18">
        <f>(1+E32)^F32-1</f>
        <v>6.0000000000000053E-2</v>
      </c>
    </row>
    <row r="33" spans="1:8" ht="13.8" thickBot="1" x14ac:dyDescent="0.3">
      <c r="A33" s="11"/>
      <c r="B33" s="11"/>
      <c r="C33" s="11"/>
      <c r="D33" s="19"/>
      <c r="E33" s="19"/>
      <c r="F33" s="19"/>
      <c r="G33" s="19"/>
      <c r="H33" s="19"/>
    </row>
    <row r="34" spans="1:8" ht="13.8" thickBot="1" x14ac:dyDescent="0.3">
      <c r="A34" s="31" t="s">
        <v>5</v>
      </c>
      <c r="B34" s="32" t="s">
        <v>6</v>
      </c>
      <c r="C34" s="32" t="s">
        <v>7</v>
      </c>
      <c r="D34" s="33" t="s">
        <v>8</v>
      </c>
      <c r="E34" s="34"/>
      <c r="F34" s="33" t="s">
        <v>9</v>
      </c>
      <c r="G34" s="33" t="s">
        <v>10</v>
      </c>
      <c r="H34" s="33" t="s">
        <v>11</v>
      </c>
    </row>
    <row r="35" spans="1:8" x14ac:dyDescent="0.25">
      <c r="A35" s="1" t="s">
        <v>24</v>
      </c>
      <c r="B35" s="5">
        <v>0</v>
      </c>
      <c r="C35" s="47"/>
      <c r="D35" s="20">
        <v>-6800</v>
      </c>
      <c r="E35" s="21">
        <f>IF(C35-B35&lt;=0,D35/(1+$E$32)^B35,(PV($E$32,C35-B35+1,-D35)/(1+$E$32)^(B35-1)))</f>
        <v>-6800</v>
      </c>
      <c r="F35" s="21">
        <f>IF(E35&lt;=0,0,IF(B35="",D35/(1+$E$32)^C35,E35))</f>
        <v>0</v>
      </c>
      <c r="G35" s="21">
        <f>IF(E35&gt;=0,0,IF(B35="",D35/(1+$E$32)^C35,E35))</f>
        <v>-6800</v>
      </c>
      <c r="H35" s="21">
        <f t="shared" ref="H35:H48" si="4">IF(C35-B35&lt;=0,D35,IF(B35="",D35,D35*(C35-B35+1)))</f>
        <v>-6800</v>
      </c>
    </row>
    <row r="36" spans="1:8" x14ac:dyDescent="0.25">
      <c r="A36" s="1" t="s">
        <v>13</v>
      </c>
      <c r="B36" s="5"/>
      <c r="C36" s="5"/>
      <c r="D36" s="20">
        <v>0</v>
      </c>
      <c r="E36" s="21">
        <f t="shared" ref="E36:E48" si="5">IF(C36-B36&lt;=0,D36/(1+$E$32)^B36,(PV($E$32,C36-B36+1,-D36)/(1+$E$32)^(B36-1)))</f>
        <v>0</v>
      </c>
      <c r="F36" s="21">
        <f t="shared" ref="F36:F48" si="6">IF(E36&lt;=0,0,IF(B36="",D36/(1+$E$32)^C36,E36))</f>
        <v>0</v>
      </c>
      <c r="G36" s="21">
        <f t="shared" ref="G36:G48" si="7">IF(E36&gt;=0,0,IF(B36="",D36/(1+$E$32)^C36,E36))</f>
        <v>0</v>
      </c>
      <c r="H36" s="21">
        <f t="shared" si="4"/>
        <v>0</v>
      </c>
    </row>
    <row r="37" spans="1:8" x14ac:dyDescent="0.25">
      <c r="A37" s="1" t="s">
        <v>14</v>
      </c>
      <c r="B37" s="5">
        <v>1</v>
      </c>
      <c r="C37" s="5">
        <v>8</v>
      </c>
      <c r="D37" s="20">
        <f>5%*D35</f>
        <v>-340</v>
      </c>
      <c r="E37" s="21">
        <f t="shared" si="5"/>
        <v>-2111.3298957296502</v>
      </c>
      <c r="F37" s="21">
        <f t="shared" si="6"/>
        <v>0</v>
      </c>
      <c r="G37" s="21">
        <f t="shared" si="7"/>
        <v>-2111.3298957296502</v>
      </c>
      <c r="H37" s="21">
        <f t="shared" si="4"/>
        <v>-2720</v>
      </c>
    </row>
    <row r="38" spans="1:8" x14ac:dyDescent="0.25">
      <c r="A38" s="1" t="s">
        <v>15</v>
      </c>
      <c r="B38" s="5">
        <v>1</v>
      </c>
      <c r="C38" s="5">
        <v>8</v>
      </c>
      <c r="D38" s="20">
        <f>1.5%*D35</f>
        <v>-102</v>
      </c>
      <c r="E38" s="21">
        <f t="shared" si="5"/>
        <v>-633.39896871889505</v>
      </c>
      <c r="F38" s="21">
        <f t="shared" si="6"/>
        <v>0</v>
      </c>
      <c r="G38" s="21">
        <f t="shared" si="7"/>
        <v>-633.39896871889505</v>
      </c>
      <c r="H38" s="21">
        <f t="shared" si="4"/>
        <v>-816</v>
      </c>
    </row>
    <row r="39" spans="1:8" x14ac:dyDescent="0.25">
      <c r="A39" s="1"/>
      <c r="B39" s="5"/>
      <c r="C39" s="5"/>
      <c r="D39" s="20"/>
      <c r="E39" s="21">
        <f t="shared" si="5"/>
        <v>0</v>
      </c>
      <c r="F39" s="21">
        <f t="shared" si="6"/>
        <v>0</v>
      </c>
      <c r="G39" s="21">
        <f t="shared" si="7"/>
        <v>0</v>
      </c>
      <c r="H39" s="21">
        <f t="shared" si="4"/>
        <v>0</v>
      </c>
    </row>
    <row r="40" spans="1:8" x14ac:dyDescent="0.25">
      <c r="A40" s="1"/>
      <c r="B40" s="5"/>
      <c r="C40" s="5"/>
      <c r="D40" s="20"/>
      <c r="E40" s="21">
        <f t="shared" si="5"/>
        <v>0</v>
      </c>
      <c r="F40" s="21">
        <f t="shared" si="6"/>
        <v>0</v>
      </c>
      <c r="G40" s="21">
        <f t="shared" si="7"/>
        <v>0</v>
      </c>
      <c r="H40" s="21">
        <f t="shared" si="4"/>
        <v>0</v>
      </c>
    </row>
    <row r="41" spans="1:8" x14ac:dyDescent="0.25">
      <c r="A41" s="1"/>
      <c r="B41" s="5"/>
      <c r="C41" s="5"/>
      <c r="D41" s="20"/>
      <c r="E41" s="21">
        <f t="shared" si="5"/>
        <v>0</v>
      </c>
      <c r="F41" s="21">
        <f t="shared" si="6"/>
        <v>0</v>
      </c>
      <c r="G41" s="21">
        <f t="shared" si="7"/>
        <v>0</v>
      </c>
      <c r="H41" s="21">
        <f t="shared" si="4"/>
        <v>0</v>
      </c>
    </row>
    <row r="42" spans="1:8" x14ac:dyDescent="0.25">
      <c r="A42" s="1"/>
      <c r="B42" s="5"/>
      <c r="C42" s="5"/>
      <c r="D42" s="20"/>
      <c r="E42" s="21">
        <f t="shared" si="5"/>
        <v>0</v>
      </c>
      <c r="F42" s="21">
        <f t="shared" si="6"/>
        <v>0</v>
      </c>
      <c r="G42" s="21">
        <f t="shared" si="7"/>
        <v>0</v>
      </c>
      <c r="H42" s="21">
        <f t="shared" si="4"/>
        <v>0</v>
      </c>
    </row>
    <row r="43" spans="1:8" x14ac:dyDescent="0.25">
      <c r="A43" s="1"/>
      <c r="B43" s="5"/>
      <c r="C43" s="5"/>
      <c r="D43" s="20"/>
      <c r="E43" s="21">
        <f t="shared" si="5"/>
        <v>0</v>
      </c>
      <c r="F43" s="21">
        <f t="shared" si="6"/>
        <v>0</v>
      </c>
      <c r="G43" s="21">
        <f t="shared" si="7"/>
        <v>0</v>
      </c>
      <c r="H43" s="21">
        <f t="shared" si="4"/>
        <v>0</v>
      </c>
    </row>
    <row r="44" spans="1:8" x14ac:dyDescent="0.25">
      <c r="A44" s="1"/>
      <c r="B44" s="5"/>
      <c r="C44" s="5"/>
      <c r="D44" s="20"/>
      <c r="E44" s="21">
        <f t="shared" si="5"/>
        <v>0</v>
      </c>
      <c r="F44" s="21">
        <f t="shared" si="6"/>
        <v>0</v>
      </c>
      <c r="G44" s="21">
        <f t="shared" si="7"/>
        <v>0</v>
      </c>
      <c r="H44" s="21">
        <f t="shared" si="4"/>
        <v>0</v>
      </c>
    </row>
    <row r="45" spans="1:8" x14ac:dyDescent="0.25">
      <c r="A45" s="1"/>
      <c r="B45" s="5"/>
      <c r="C45" s="5"/>
      <c r="D45" s="20"/>
      <c r="E45" s="21">
        <f t="shared" si="5"/>
        <v>0</v>
      </c>
      <c r="F45" s="21">
        <f t="shared" si="6"/>
        <v>0</v>
      </c>
      <c r="G45" s="21">
        <f t="shared" si="7"/>
        <v>0</v>
      </c>
      <c r="H45" s="21">
        <f t="shared" si="4"/>
        <v>0</v>
      </c>
    </row>
    <row r="46" spans="1:8" x14ac:dyDescent="0.25">
      <c r="A46" s="1"/>
      <c r="B46" s="5"/>
      <c r="C46" s="5"/>
      <c r="D46" s="20"/>
      <c r="E46" s="21">
        <f t="shared" si="5"/>
        <v>0</v>
      </c>
      <c r="F46" s="21">
        <f t="shared" si="6"/>
        <v>0</v>
      </c>
      <c r="G46" s="21">
        <f t="shared" si="7"/>
        <v>0</v>
      </c>
      <c r="H46" s="21">
        <f t="shared" si="4"/>
        <v>0</v>
      </c>
    </row>
    <row r="47" spans="1:8" x14ac:dyDescent="0.25">
      <c r="A47" s="1"/>
      <c r="B47" s="5"/>
      <c r="C47" s="5"/>
      <c r="D47" s="20"/>
      <c r="E47" s="21">
        <f t="shared" si="5"/>
        <v>0</v>
      </c>
      <c r="F47" s="21">
        <f t="shared" si="6"/>
        <v>0</v>
      </c>
      <c r="G47" s="21">
        <f t="shared" si="7"/>
        <v>0</v>
      </c>
      <c r="H47" s="21">
        <f t="shared" si="4"/>
        <v>0</v>
      </c>
    </row>
    <row r="48" spans="1:8" ht="13.8" thickBot="1" x14ac:dyDescent="0.3">
      <c r="A48" s="48"/>
      <c r="B48" s="49"/>
      <c r="C48" s="49"/>
      <c r="D48" s="51"/>
      <c r="E48" s="22">
        <f t="shared" si="5"/>
        <v>0</v>
      </c>
      <c r="F48" s="22">
        <f t="shared" si="6"/>
        <v>0</v>
      </c>
      <c r="G48" s="22">
        <f t="shared" si="7"/>
        <v>0</v>
      </c>
      <c r="H48" s="22">
        <f t="shared" si="4"/>
        <v>0</v>
      </c>
    </row>
    <row r="49" spans="1:8" x14ac:dyDescent="0.25">
      <c r="A49" s="27" t="s">
        <v>16</v>
      </c>
      <c r="B49" s="28"/>
      <c r="C49" s="27" t="str">
        <f>IF(F32=1,"Net/Yr",IF(F32=4,"Net/Qtr",IF(F32=12,"Net/Mo","Net/Period")))</f>
        <v>Net/Yr</v>
      </c>
      <c r="D49" s="29" t="s">
        <v>17</v>
      </c>
      <c r="E49" s="30">
        <f>MAX(MAX(B35:B48),MAX(C35:C48))</f>
        <v>8</v>
      </c>
      <c r="F49" s="29" t="s">
        <v>18</v>
      </c>
      <c r="G49" s="29" t="s">
        <v>19</v>
      </c>
      <c r="H49" s="29" t="s">
        <v>20</v>
      </c>
    </row>
    <row r="50" spans="1:8" ht="13.8" thickBot="1" x14ac:dyDescent="0.3">
      <c r="A50" s="38">
        <f>SUM(F35:F48)+SUM(G35:G48)</f>
        <v>-9544.7288644485452</v>
      </c>
      <c r="B50" s="39" t="s">
        <v>21</v>
      </c>
      <c r="C50" s="38">
        <f>A50*E32*(1+E32)^E49/((1+E32)^E49-1)</f>
        <v>-1537.0444100072771</v>
      </c>
      <c r="D50" s="38">
        <f>C50*((1+E32)^F32-1)/E32</f>
        <v>-1537.0444100072784</v>
      </c>
      <c r="E50" s="39" t="s">
        <v>21</v>
      </c>
      <c r="F50" s="38">
        <f>A50*(1+E32)^E49</f>
        <v>-15212.847722520266</v>
      </c>
      <c r="G50" s="40">
        <f>IF(SUM(G35:G48)=0,NA(),SUM(F35:F48)/SUM(G35:G48)*(-1))</f>
        <v>0</v>
      </c>
      <c r="H50" s="38">
        <f>SUM(H35:H48)</f>
        <v>-10336</v>
      </c>
    </row>
  </sheetData>
  <pageMargins left="0.75" right="0.75" top="1" bottom="1" header="0.5" footer="0.5"/>
  <pageSetup scale="96" orientation="portrait" horizontalDpi="300" verticalDpi="300" r:id="rId1"/>
  <headerFooter alignWithMargins="0">
    <oddFooter>&amp;R&amp;"Arial,Regular"&amp;8Dairy Management at Virginia Tech
Dr. M. L. McGilliard
Decal.xls, Rev. 10/10/00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>
      <selection activeCell="C3" sqref="C3"/>
    </sheetView>
  </sheetViews>
  <sheetFormatPr defaultColWidth="9.6640625" defaultRowHeight="13.2" x14ac:dyDescent="0.25"/>
  <cols>
    <col min="1" max="1" width="13.6640625" style="2" customWidth="1"/>
    <col min="2" max="2" width="5.6640625" style="2" customWidth="1"/>
    <col min="3" max="3" width="8.6640625" style="2" customWidth="1"/>
    <col min="4" max="4" width="9.6640625" style="2"/>
    <col min="5" max="5" width="9.6640625" style="2" hidden="1" customWidth="1"/>
    <col min="6" max="6" width="12" style="2" customWidth="1"/>
    <col min="7" max="8" width="13.77734375" style="2" customWidth="1"/>
    <col min="9" max="16384" width="9.6640625" style="2"/>
  </cols>
  <sheetData>
    <row r="1" spans="1:9" s="15" customFormat="1" ht="15.6" x14ac:dyDescent="0.3">
      <c r="A1" s="12" t="s">
        <v>29</v>
      </c>
      <c r="B1" s="13"/>
      <c r="C1" s="13"/>
      <c r="D1" s="14"/>
      <c r="E1" s="13"/>
      <c r="F1" s="13"/>
      <c r="G1" s="14"/>
      <c r="H1" s="26" t="s">
        <v>30</v>
      </c>
    </row>
    <row r="2" spans="1:9" x14ac:dyDescent="0.25">
      <c r="F2" s="50" t="str">
        <f>IF(F3=1,"Annual",IF(F3=4,"Quarterly",IF(F3=12,"Monthly","")))</f>
        <v>Annual</v>
      </c>
    </row>
    <row r="3" spans="1:9" x14ac:dyDescent="0.25">
      <c r="A3" s="28"/>
      <c r="B3" s="35" t="s">
        <v>2</v>
      </c>
      <c r="C3" s="16">
        <v>6</v>
      </c>
      <c r="D3" s="36" t="s">
        <v>3</v>
      </c>
      <c r="E3" s="3">
        <f>C3/F3/100</f>
        <v>0.06</v>
      </c>
      <c r="F3" s="17">
        <v>1</v>
      </c>
      <c r="G3" s="37" t="s">
        <v>4</v>
      </c>
      <c r="H3" s="18">
        <f>(1+E3)^F3-1</f>
        <v>6.0000000000000053E-2</v>
      </c>
    </row>
    <row r="4" spans="1:9" ht="13.8" thickBot="1" x14ac:dyDescent="0.3">
      <c r="A4" s="11"/>
      <c r="B4" s="11"/>
      <c r="C4" s="11"/>
      <c r="D4" s="19"/>
      <c r="E4" s="19"/>
      <c r="F4" s="19"/>
      <c r="G4" s="19"/>
      <c r="H4" s="19"/>
      <c r="I4" s="4"/>
    </row>
    <row r="5" spans="1:9" ht="13.8" thickBot="1" x14ac:dyDescent="0.3">
      <c r="A5" s="31" t="s">
        <v>5</v>
      </c>
      <c r="B5" s="32" t="s">
        <v>6</v>
      </c>
      <c r="C5" s="32" t="s">
        <v>7</v>
      </c>
      <c r="D5" s="33" t="s">
        <v>8</v>
      </c>
      <c r="E5" s="34"/>
      <c r="F5" s="33" t="s">
        <v>9</v>
      </c>
      <c r="G5" s="33" t="s">
        <v>10</v>
      </c>
      <c r="H5" s="33" t="s">
        <v>11</v>
      </c>
    </row>
    <row r="6" spans="1:9" x14ac:dyDescent="0.25">
      <c r="A6" s="1" t="s">
        <v>31</v>
      </c>
      <c r="B6" s="5">
        <v>0</v>
      </c>
      <c r="C6" s="47"/>
      <c r="D6" s="20">
        <v>-60000</v>
      </c>
      <c r="E6" s="21">
        <f t="shared" ref="E6:E16" si="0">IF(C6-B6&lt;=0,D6/(1+$E$3)^B6,(PV($E$3,C6-B6+1,-D6)/(1+$E$3)^(B6-1)))</f>
        <v>-60000</v>
      </c>
      <c r="F6" s="21">
        <f t="shared" ref="F6:F16" si="1">IF(E6&lt;=0,0,IF(B6="",D6/(1+$E$3)^C6,E6))</f>
        <v>0</v>
      </c>
      <c r="G6" s="21">
        <f t="shared" ref="G6:G16" si="2">IF(E6&gt;=0,0,IF(B6="",D6/(1+$E$3)^C6,E6))</f>
        <v>-60000</v>
      </c>
      <c r="H6" s="21">
        <f t="shared" ref="H6:H16" si="3">IF(C6-B6&lt;=0,D6,IF(B6="",D6,D6*(C6-B6+1)))</f>
        <v>-60000</v>
      </c>
    </row>
    <row r="7" spans="1:9" x14ac:dyDescent="0.25">
      <c r="A7" s="1" t="s">
        <v>13</v>
      </c>
      <c r="B7" s="5">
        <v>20</v>
      </c>
      <c r="C7" s="5"/>
      <c r="D7" s="20">
        <f>-D6*(1-2/B7)^B7</f>
        <v>7294.5992754341642</v>
      </c>
      <c r="E7" s="21">
        <f t="shared" si="0"/>
        <v>2274.4905348201778</v>
      </c>
      <c r="F7" s="21">
        <f t="shared" si="1"/>
        <v>2274.4905348201778</v>
      </c>
      <c r="G7" s="21">
        <f t="shared" si="2"/>
        <v>0</v>
      </c>
      <c r="H7" s="21">
        <f t="shared" si="3"/>
        <v>7294.5992754341642</v>
      </c>
    </row>
    <row r="8" spans="1:9" x14ac:dyDescent="0.25">
      <c r="A8" s="1" t="s">
        <v>32</v>
      </c>
      <c r="B8" s="5">
        <v>1</v>
      </c>
      <c r="C8" s="5">
        <v>20</v>
      </c>
      <c r="D8" s="20">
        <v>7500</v>
      </c>
      <c r="E8" s="21">
        <f t="shared" si="0"/>
        <v>86024.409139239477</v>
      </c>
      <c r="F8" s="21">
        <f t="shared" si="1"/>
        <v>86024.409139239477</v>
      </c>
      <c r="G8" s="21">
        <f t="shared" si="2"/>
        <v>0</v>
      </c>
      <c r="H8" s="21">
        <f t="shared" si="3"/>
        <v>150000</v>
      </c>
    </row>
    <row r="9" spans="1:9" x14ac:dyDescent="0.25">
      <c r="A9" s="1" t="s">
        <v>33</v>
      </c>
      <c r="B9" s="5">
        <v>1</v>
      </c>
      <c r="C9" s="5">
        <v>10</v>
      </c>
      <c r="D9" s="20">
        <f>1.5%*D6</f>
        <v>-900</v>
      </c>
      <c r="E9" s="21">
        <f t="shared" si="0"/>
        <v>-6624.0783462732315</v>
      </c>
      <c r="F9" s="21">
        <f t="shared" si="1"/>
        <v>0</v>
      </c>
      <c r="G9" s="21">
        <f t="shared" si="2"/>
        <v>-6624.0783462732315</v>
      </c>
      <c r="H9" s="21">
        <f t="shared" si="3"/>
        <v>-9000</v>
      </c>
    </row>
    <row r="10" spans="1:9" x14ac:dyDescent="0.25">
      <c r="A10" s="1" t="s">
        <v>33</v>
      </c>
      <c r="B10" s="5">
        <v>11</v>
      </c>
      <c r="C10" s="5">
        <v>20</v>
      </c>
      <c r="D10" s="20">
        <v>-1100</v>
      </c>
      <c r="E10" s="21">
        <f t="shared" si="0"/>
        <v>-4520.8175838656161</v>
      </c>
      <c r="F10" s="21">
        <f t="shared" si="1"/>
        <v>0</v>
      </c>
      <c r="G10" s="21">
        <f t="shared" si="2"/>
        <v>-4520.8175838656161</v>
      </c>
      <c r="H10" s="21">
        <f t="shared" si="3"/>
        <v>-11000</v>
      </c>
    </row>
    <row r="11" spans="1:9" x14ac:dyDescent="0.25">
      <c r="A11" s="1"/>
      <c r="B11" s="5"/>
      <c r="C11" s="5"/>
      <c r="D11" s="20"/>
      <c r="E11" s="21">
        <f t="shared" si="0"/>
        <v>0</v>
      </c>
      <c r="F11" s="21">
        <f t="shared" si="1"/>
        <v>0</v>
      </c>
      <c r="G11" s="21">
        <f t="shared" si="2"/>
        <v>0</v>
      </c>
      <c r="H11" s="21">
        <f t="shared" si="3"/>
        <v>0</v>
      </c>
    </row>
    <row r="12" spans="1:9" x14ac:dyDescent="0.25">
      <c r="A12" s="1"/>
      <c r="B12" s="5"/>
      <c r="C12" s="5"/>
      <c r="D12" s="20"/>
      <c r="E12" s="21">
        <f t="shared" si="0"/>
        <v>0</v>
      </c>
      <c r="F12" s="21">
        <f t="shared" si="1"/>
        <v>0</v>
      </c>
      <c r="G12" s="21">
        <f t="shared" si="2"/>
        <v>0</v>
      </c>
      <c r="H12" s="21">
        <f t="shared" si="3"/>
        <v>0</v>
      </c>
    </row>
    <row r="13" spans="1:9" x14ac:dyDescent="0.25">
      <c r="A13" s="1"/>
      <c r="B13" s="5"/>
      <c r="C13" s="5"/>
      <c r="D13" s="20"/>
      <c r="E13" s="21">
        <f t="shared" si="0"/>
        <v>0</v>
      </c>
      <c r="F13" s="21">
        <f t="shared" si="1"/>
        <v>0</v>
      </c>
      <c r="G13" s="21">
        <f t="shared" si="2"/>
        <v>0</v>
      </c>
      <c r="H13" s="21">
        <f t="shared" si="3"/>
        <v>0</v>
      </c>
    </row>
    <row r="14" spans="1:9" x14ac:dyDescent="0.25">
      <c r="A14" s="1"/>
      <c r="B14" s="5"/>
      <c r="C14" s="5"/>
      <c r="D14" s="20"/>
      <c r="E14" s="21">
        <f t="shared" si="0"/>
        <v>0</v>
      </c>
      <c r="F14" s="21">
        <f t="shared" si="1"/>
        <v>0</v>
      </c>
      <c r="G14" s="21">
        <f t="shared" si="2"/>
        <v>0</v>
      </c>
      <c r="H14" s="21">
        <f t="shared" si="3"/>
        <v>0</v>
      </c>
    </row>
    <row r="15" spans="1:9" x14ac:dyDescent="0.25">
      <c r="A15" s="1"/>
      <c r="B15" s="5"/>
      <c r="C15" s="5"/>
      <c r="D15" s="20"/>
      <c r="E15" s="21">
        <f t="shared" si="0"/>
        <v>0</v>
      </c>
      <c r="F15" s="21">
        <f t="shared" si="1"/>
        <v>0</v>
      </c>
      <c r="G15" s="21">
        <f t="shared" si="2"/>
        <v>0</v>
      </c>
      <c r="H15" s="21">
        <f t="shared" si="3"/>
        <v>0</v>
      </c>
    </row>
    <row r="16" spans="1:9" x14ac:dyDescent="0.25">
      <c r="A16" s="1"/>
      <c r="B16" s="5"/>
      <c r="C16" s="5"/>
      <c r="D16" s="20"/>
      <c r="E16" s="21">
        <f t="shared" si="0"/>
        <v>0</v>
      </c>
      <c r="F16" s="21">
        <f t="shared" si="1"/>
        <v>0</v>
      </c>
      <c r="G16" s="21">
        <f t="shared" si="2"/>
        <v>0</v>
      </c>
      <c r="H16" s="21">
        <f t="shared" si="3"/>
        <v>0</v>
      </c>
    </row>
    <row r="17" spans="1:8" x14ac:dyDescent="0.25">
      <c r="A17" s="1"/>
      <c r="B17" s="5"/>
      <c r="C17" s="5"/>
      <c r="D17" s="20"/>
      <c r="E17" s="21">
        <f t="shared" ref="E17:E45" si="4">IF(C17-B17&lt;=0,D17/(1+$E$3)^B17,(PV($E$3,C17-B17+1,-D17)/(1+$E$3)^(B17-1)))</f>
        <v>0</v>
      </c>
      <c r="F17" s="21">
        <f t="shared" ref="F17:F45" si="5">IF(E17&lt;=0,0,IF(B17="",D17/(1+$E$3)^C17,E17))</f>
        <v>0</v>
      </c>
      <c r="G17" s="21">
        <f t="shared" ref="G17:G45" si="6">IF(E17&gt;=0,0,IF(B17="",D17/(1+$E$3)^C17,E17))</f>
        <v>0</v>
      </c>
      <c r="H17" s="21">
        <f t="shared" ref="H17:H45" si="7">IF(C17-B17&lt;=0,D17,IF(B17="",D17,D17*(C17-B17+1)))</f>
        <v>0</v>
      </c>
    </row>
    <row r="18" spans="1:8" x14ac:dyDescent="0.25">
      <c r="A18" s="1"/>
      <c r="B18" s="5"/>
      <c r="C18" s="5"/>
      <c r="D18" s="20"/>
      <c r="E18" s="21">
        <f t="shared" si="4"/>
        <v>0</v>
      </c>
      <c r="F18" s="21">
        <f t="shared" si="5"/>
        <v>0</v>
      </c>
      <c r="G18" s="21">
        <f t="shared" si="6"/>
        <v>0</v>
      </c>
      <c r="H18" s="21">
        <f t="shared" si="7"/>
        <v>0</v>
      </c>
    </row>
    <row r="19" spans="1:8" x14ac:dyDescent="0.25">
      <c r="A19" s="1"/>
      <c r="B19" s="5"/>
      <c r="C19" s="5"/>
      <c r="D19" s="20"/>
      <c r="E19" s="21">
        <f t="shared" si="4"/>
        <v>0</v>
      </c>
      <c r="F19" s="21">
        <f t="shared" si="5"/>
        <v>0</v>
      </c>
      <c r="G19" s="21">
        <f t="shared" si="6"/>
        <v>0</v>
      </c>
      <c r="H19" s="21">
        <f t="shared" si="7"/>
        <v>0</v>
      </c>
    </row>
    <row r="20" spans="1:8" x14ac:dyDescent="0.25">
      <c r="A20" s="1"/>
      <c r="B20" s="5"/>
      <c r="C20" s="5"/>
      <c r="D20" s="20"/>
      <c r="E20" s="21">
        <f t="shared" si="4"/>
        <v>0</v>
      </c>
      <c r="F20" s="21">
        <f t="shared" si="5"/>
        <v>0</v>
      </c>
      <c r="G20" s="21">
        <f t="shared" si="6"/>
        <v>0</v>
      </c>
      <c r="H20" s="21">
        <f t="shared" si="7"/>
        <v>0</v>
      </c>
    </row>
    <row r="21" spans="1:8" x14ac:dyDescent="0.25">
      <c r="A21" s="1"/>
      <c r="B21" s="5"/>
      <c r="C21" s="5"/>
      <c r="D21" s="20"/>
      <c r="E21" s="21">
        <f t="shared" si="4"/>
        <v>0</v>
      </c>
      <c r="F21" s="21">
        <f t="shared" si="5"/>
        <v>0</v>
      </c>
      <c r="G21" s="21">
        <f t="shared" si="6"/>
        <v>0</v>
      </c>
      <c r="H21" s="21">
        <f t="shared" si="7"/>
        <v>0</v>
      </c>
    </row>
    <row r="22" spans="1:8" x14ac:dyDescent="0.25">
      <c r="A22" s="1"/>
      <c r="B22" s="5"/>
      <c r="C22" s="5"/>
      <c r="D22" s="20"/>
      <c r="E22" s="21">
        <f t="shared" si="4"/>
        <v>0</v>
      </c>
      <c r="F22" s="21">
        <f t="shared" si="5"/>
        <v>0</v>
      </c>
      <c r="G22" s="21">
        <f t="shared" si="6"/>
        <v>0</v>
      </c>
      <c r="H22" s="21">
        <f t="shared" si="7"/>
        <v>0</v>
      </c>
    </row>
    <row r="23" spans="1:8" x14ac:dyDescent="0.25">
      <c r="A23" s="1"/>
      <c r="B23" s="5"/>
      <c r="C23" s="5"/>
      <c r="D23" s="20"/>
      <c r="E23" s="21">
        <f t="shared" si="4"/>
        <v>0</v>
      </c>
      <c r="F23" s="21">
        <f t="shared" si="5"/>
        <v>0</v>
      </c>
      <c r="G23" s="21">
        <f t="shared" si="6"/>
        <v>0</v>
      </c>
      <c r="H23" s="21">
        <f t="shared" si="7"/>
        <v>0</v>
      </c>
    </row>
    <row r="24" spans="1:8" x14ac:dyDescent="0.25">
      <c r="A24" s="1"/>
      <c r="B24" s="5"/>
      <c r="C24" s="5"/>
      <c r="D24" s="20"/>
      <c r="E24" s="21">
        <f t="shared" si="4"/>
        <v>0</v>
      </c>
      <c r="F24" s="21">
        <f t="shared" si="5"/>
        <v>0</v>
      </c>
      <c r="G24" s="21">
        <f t="shared" si="6"/>
        <v>0</v>
      </c>
      <c r="H24" s="21">
        <f t="shared" si="7"/>
        <v>0</v>
      </c>
    </row>
    <row r="25" spans="1:8" x14ac:dyDescent="0.25">
      <c r="A25" s="1"/>
      <c r="B25" s="5"/>
      <c r="C25" s="5"/>
      <c r="D25" s="20"/>
      <c r="E25" s="21">
        <f t="shared" si="4"/>
        <v>0</v>
      </c>
      <c r="F25" s="21">
        <f t="shared" si="5"/>
        <v>0</v>
      </c>
      <c r="G25" s="21">
        <f t="shared" si="6"/>
        <v>0</v>
      </c>
      <c r="H25" s="21">
        <f t="shared" si="7"/>
        <v>0</v>
      </c>
    </row>
    <row r="26" spans="1:8" x14ac:dyDescent="0.25">
      <c r="A26" s="1"/>
      <c r="B26" s="5"/>
      <c r="C26" s="5"/>
      <c r="D26" s="20"/>
      <c r="E26" s="21">
        <f t="shared" si="4"/>
        <v>0</v>
      </c>
      <c r="F26" s="21">
        <f t="shared" si="5"/>
        <v>0</v>
      </c>
      <c r="G26" s="21">
        <f t="shared" si="6"/>
        <v>0</v>
      </c>
      <c r="H26" s="21">
        <f t="shared" si="7"/>
        <v>0</v>
      </c>
    </row>
    <row r="27" spans="1:8" x14ac:dyDescent="0.25">
      <c r="A27" s="1"/>
      <c r="B27" s="5"/>
      <c r="C27" s="5"/>
      <c r="D27" s="20"/>
      <c r="E27" s="21">
        <f t="shared" si="4"/>
        <v>0</v>
      </c>
      <c r="F27" s="21">
        <f t="shared" si="5"/>
        <v>0</v>
      </c>
      <c r="G27" s="21">
        <f t="shared" si="6"/>
        <v>0</v>
      </c>
      <c r="H27" s="21">
        <f t="shared" si="7"/>
        <v>0</v>
      </c>
    </row>
    <row r="28" spans="1:8" x14ac:dyDescent="0.25">
      <c r="A28" s="1"/>
      <c r="B28" s="5"/>
      <c r="C28" s="5"/>
      <c r="D28" s="20"/>
      <c r="E28" s="21">
        <f t="shared" ref="E28:E36" si="8">IF(C28-B28&lt;=0,D28/(1+$E$3)^B28,(PV($E$3,C28-B28+1,-D28)/(1+$E$3)^(B28-1)))</f>
        <v>0</v>
      </c>
      <c r="F28" s="21">
        <f t="shared" ref="F28:F36" si="9">IF(E28&lt;=0,0,IF(B28="",D28/(1+$E$3)^C28,E28))</f>
        <v>0</v>
      </c>
      <c r="G28" s="21">
        <f t="shared" ref="G28:G36" si="10">IF(E28&gt;=0,0,IF(B28="",D28/(1+$E$3)^C28,E28))</f>
        <v>0</v>
      </c>
      <c r="H28" s="21">
        <f t="shared" ref="H28:H36" si="11">IF(C28-B28&lt;=0,D28,IF(B28="",D28,D28*(C28-B28+1)))</f>
        <v>0</v>
      </c>
    </row>
    <row r="29" spans="1:8" x14ac:dyDescent="0.25">
      <c r="A29" s="1"/>
      <c r="B29" s="5"/>
      <c r="C29" s="5"/>
      <c r="D29" s="20"/>
      <c r="E29" s="21">
        <f t="shared" si="8"/>
        <v>0</v>
      </c>
      <c r="F29" s="21">
        <f t="shared" si="9"/>
        <v>0</v>
      </c>
      <c r="G29" s="21">
        <f t="shared" si="10"/>
        <v>0</v>
      </c>
      <c r="H29" s="21">
        <f t="shared" si="11"/>
        <v>0</v>
      </c>
    </row>
    <row r="30" spans="1:8" x14ac:dyDescent="0.25">
      <c r="A30" s="1"/>
      <c r="B30" s="5"/>
      <c r="C30" s="5"/>
      <c r="D30" s="20"/>
      <c r="E30" s="21">
        <f t="shared" si="8"/>
        <v>0</v>
      </c>
      <c r="F30" s="21">
        <f t="shared" si="9"/>
        <v>0</v>
      </c>
      <c r="G30" s="21">
        <f t="shared" si="10"/>
        <v>0</v>
      </c>
      <c r="H30" s="21">
        <f t="shared" si="11"/>
        <v>0</v>
      </c>
    </row>
    <row r="31" spans="1:8" x14ac:dyDescent="0.25">
      <c r="A31" s="1"/>
      <c r="B31" s="5"/>
      <c r="C31" s="5"/>
      <c r="D31" s="20"/>
      <c r="E31" s="21">
        <f t="shared" si="8"/>
        <v>0</v>
      </c>
      <c r="F31" s="21">
        <f t="shared" si="9"/>
        <v>0</v>
      </c>
      <c r="G31" s="21">
        <f t="shared" si="10"/>
        <v>0</v>
      </c>
      <c r="H31" s="21">
        <f t="shared" si="11"/>
        <v>0</v>
      </c>
    </row>
    <row r="32" spans="1:8" x14ac:dyDescent="0.25">
      <c r="A32" s="1"/>
      <c r="B32" s="5"/>
      <c r="C32" s="5"/>
      <c r="D32" s="20"/>
      <c r="E32" s="21">
        <f t="shared" si="8"/>
        <v>0</v>
      </c>
      <c r="F32" s="21">
        <f t="shared" si="9"/>
        <v>0</v>
      </c>
      <c r="G32" s="21">
        <f t="shared" si="10"/>
        <v>0</v>
      </c>
      <c r="H32" s="21">
        <f t="shared" si="11"/>
        <v>0</v>
      </c>
    </row>
    <row r="33" spans="1:8" x14ac:dyDescent="0.25">
      <c r="A33" s="1"/>
      <c r="B33" s="5"/>
      <c r="C33" s="5"/>
      <c r="D33" s="20"/>
      <c r="E33" s="21">
        <f t="shared" si="8"/>
        <v>0</v>
      </c>
      <c r="F33" s="21">
        <f t="shared" si="9"/>
        <v>0</v>
      </c>
      <c r="G33" s="21">
        <f t="shared" si="10"/>
        <v>0</v>
      </c>
      <c r="H33" s="21">
        <f t="shared" si="11"/>
        <v>0</v>
      </c>
    </row>
    <row r="34" spans="1:8" x14ac:dyDescent="0.25">
      <c r="A34" s="1"/>
      <c r="B34" s="5"/>
      <c r="C34" s="5"/>
      <c r="D34" s="20"/>
      <c r="E34" s="21">
        <f t="shared" si="8"/>
        <v>0</v>
      </c>
      <c r="F34" s="21">
        <f t="shared" si="9"/>
        <v>0</v>
      </c>
      <c r="G34" s="21">
        <f t="shared" si="10"/>
        <v>0</v>
      </c>
      <c r="H34" s="21">
        <f t="shared" si="11"/>
        <v>0</v>
      </c>
    </row>
    <row r="35" spans="1:8" x14ac:dyDescent="0.25">
      <c r="A35" s="1"/>
      <c r="B35" s="5"/>
      <c r="C35" s="5"/>
      <c r="D35" s="20"/>
      <c r="E35" s="21">
        <f t="shared" si="8"/>
        <v>0</v>
      </c>
      <c r="F35" s="21">
        <f t="shared" si="9"/>
        <v>0</v>
      </c>
      <c r="G35" s="21">
        <f t="shared" si="10"/>
        <v>0</v>
      </c>
      <c r="H35" s="21">
        <f t="shared" si="11"/>
        <v>0</v>
      </c>
    </row>
    <row r="36" spans="1:8" x14ac:dyDescent="0.25">
      <c r="A36" s="1"/>
      <c r="B36" s="5"/>
      <c r="C36" s="5"/>
      <c r="D36" s="20"/>
      <c r="E36" s="21">
        <f t="shared" si="8"/>
        <v>0</v>
      </c>
      <c r="F36" s="21">
        <f t="shared" si="9"/>
        <v>0</v>
      </c>
      <c r="G36" s="21">
        <f t="shared" si="10"/>
        <v>0</v>
      </c>
      <c r="H36" s="21">
        <f t="shared" si="11"/>
        <v>0</v>
      </c>
    </row>
    <row r="37" spans="1:8" x14ac:dyDescent="0.25">
      <c r="A37" s="1"/>
      <c r="B37" s="5"/>
      <c r="C37" s="5"/>
      <c r="D37" s="20"/>
      <c r="E37" s="21">
        <f t="shared" si="4"/>
        <v>0</v>
      </c>
      <c r="F37" s="21">
        <f t="shared" si="5"/>
        <v>0</v>
      </c>
      <c r="G37" s="21">
        <f t="shared" si="6"/>
        <v>0</v>
      </c>
      <c r="H37" s="21">
        <f t="shared" si="7"/>
        <v>0</v>
      </c>
    </row>
    <row r="38" spans="1:8" x14ac:dyDescent="0.25">
      <c r="A38" s="1"/>
      <c r="B38" s="5"/>
      <c r="C38" s="5"/>
      <c r="D38" s="20"/>
      <c r="E38" s="21">
        <f t="shared" si="4"/>
        <v>0</v>
      </c>
      <c r="F38" s="21">
        <f t="shared" si="5"/>
        <v>0</v>
      </c>
      <c r="G38" s="21">
        <f t="shared" si="6"/>
        <v>0</v>
      </c>
      <c r="H38" s="21">
        <f t="shared" si="7"/>
        <v>0</v>
      </c>
    </row>
    <row r="39" spans="1:8" x14ac:dyDescent="0.25">
      <c r="A39" s="1"/>
      <c r="B39" s="5"/>
      <c r="C39" s="5"/>
      <c r="D39" s="20"/>
      <c r="E39" s="21">
        <f t="shared" si="4"/>
        <v>0</v>
      </c>
      <c r="F39" s="21">
        <f t="shared" si="5"/>
        <v>0</v>
      </c>
      <c r="G39" s="21">
        <f t="shared" si="6"/>
        <v>0</v>
      </c>
      <c r="H39" s="21">
        <f t="shared" si="7"/>
        <v>0</v>
      </c>
    </row>
    <row r="40" spans="1:8" x14ac:dyDescent="0.25">
      <c r="A40" s="1"/>
      <c r="B40" s="5"/>
      <c r="C40" s="5"/>
      <c r="D40" s="20"/>
      <c r="E40" s="21">
        <f t="shared" si="4"/>
        <v>0</v>
      </c>
      <c r="F40" s="21">
        <f t="shared" si="5"/>
        <v>0</v>
      </c>
      <c r="G40" s="21">
        <f t="shared" si="6"/>
        <v>0</v>
      </c>
      <c r="H40" s="21">
        <f t="shared" si="7"/>
        <v>0</v>
      </c>
    </row>
    <row r="41" spans="1:8" x14ac:dyDescent="0.25">
      <c r="A41" s="1"/>
      <c r="B41" s="5"/>
      <c r="C41" s="5"/>
      <c r="D41" s="20"/>
      <c r="E41" s="21">
        <f t="shared" si="4"/>
        <v>0</v>
      </c>
      <c r="F41" s="21">
        <f t="shared" si="5"/>
        <v>0</v>
      </c>
      <c r="G41" s="21">
        <f t="shared" si="6"/>
        <v>0</v>
      </c>
      <c r="H41" s="21">
        <f t="shared" si="7"/>
        <v>0</v>
      </c>
    </row>
    <row r="42" spans="1:8" x14ac:dyDescent="0.25">
      <c r="A42" s="1"/>
      <c r="B42" s="5"/>
      <c r="C42" s="5"/>
      <c r="D42" s="20"/>
      <c r="E42" s="21">
        <f t="shared" si="4"/>
        <v>0</v>
      </c>
      <c r="F42" s="21">
        <f t="shared" si="5"/>
        <v>0</v>
      </c>
      <c r="G42" s="21">
        <f t="shared" si="6"/>
        <v>0</v>
      </c>
      <c r="H42" s="21">
        <f t="shared" si="7"/>
        <v>0</v>
      </c>
    </row>
    <row r="43" spans="1:8" x14ac:dyDescent="0.25">
      <c r="A43" s="1"/>
      <c r="B43" s="5"/>
      <c r="C43" s="5"/>
      <c r="D43" s="20"/>
      <c r="E43" s="21">
        <f t="shared" si="4"/>
        <v>0</v>
      </c>
      <c r="F43" s="21">
        <f t="shared" si="5"/>
        <v>0</v>
      </c>
      <c r="G43" s="21">
        <f t="shared" si="6"/>
        <v>0</v>
      </c>
      <c r="H43" s="21">
        <f t="shared" si="7"/>
        <v>0</v>
      </c>
    </row>
    <row r="44" spans="1:8" x14ac:dyDescent="0.25">
      <c r="A44" s="1"/>
      <c r="B44" s="5"/>
      <c r="C44" s="5"/>
      <c r="D44" s="20"/>
      <c r="E44" s="21">
        <f t="shared" si="4"/>
        <v>0</v>
      </c>
      <c r="F44" s="21">
        <f t="shared" si="5"/>
        <v>0</v>
      </c>
      <c r="G44" s="21">
        <f t="shared" si="6"/>
        <v>0</v>
      </c>
      <c r="H44" s="21">
        <f t="shared" si="7"/>
        <v>0</v>
      </c>
    </row>
    <row r="45" spans="1:8" x14ac:dyDescent="0.25">
      <c r="A45" s="1"/>
      <c r="B45" s="5"/>
      <c r="C45" s="5"/>
      <c r="D45" s="20"/>
      <c r="E45" s="21">
        <f t="shared" si="4"/>
        <v>0</v>
      </c>
      <c r="F45" s="21">
        <f t="shared" si="5"/>
        <v>0</v>
      </c>
      <c r="G45" s="21">
        <f t="shared" si="6"/>
        <v>0</v>
      </c>
      <c r="H45" s="21">
        <f t="shared" si="7"/>
        <v>0</v>
      </c>
    </row>
    <row r="46" spans="1:8" x14ac:dyDescent="0.25">
      <c r="A46" s="1"/>
      <c r="B46" s="5"/>
      <c r="C46" s="5"/>
      <c r="D46" s="20"/>
      <c r="E46" s="21">
        <f>IF(C46-B46&lt;=0,D46/(1+$E$3)^B46,(PV($E$3,C46-B46+1,-D46)/(1+$E$3)^(B46-1)))</f>
        <v>0</v>
      </c>
      <c r="F46" s="21">
        <f>IF(E46&lt;=0,0,IF(B46="",D46/(1+$E$3)^C46,E46))</f>
        <v>0</v>
      </c>
      <c r="G46" s="21">
        <f>IF(E46&gt;=0,0,IF(B46="",D46/(1+$E$3)^C46,E46))</f>
        <v>0</v>
      </c>
      <c r="H46" s="21">
        <f>IF(C46-B46&lt;=0,D46,IF(B46="",D46,D46*(C46-B46+1)))</f>
        <v>0</v>
      </c>
    </row>
    <row r="47" spans="1:8" x14ac:dyDescent="0.25">
      <c r="A47" s="1"/>
      <c r="B47" s="5"/>
      <c r="C47" s="5"/>
      <c r="D47" s="20"/>
      <c r="E47" s="21">
        <f>IF(C47-B47&lt;=0,D47/(1+$E$3)^B47,(PV($E$3,C47-B47+1,-D47)/(1+$E$3)^(B47-1)))</f>
        <v>0</v>
      </c>
      <c r="F47" s="21">
        <f>IF(E47&lt;=0,0,IF(B47="",D47/(1+$E$3)^C47,E47))</f>
        <v>0</v>
      </c>
      <c r="G47" s="21">
        <f>IF(E47&gt;=0,0,IF(B47="",D47/(1+$E$3)^C47,E47))</f>
        <v>0</v>
      </c>
      <c r="H47" s="21">
        <f>IF(C47-B47&lt;=0,D47,IF(B47="",D47,D47*(C47-B47+1)))</f>
        <v>0</v>
      </c>
    </row>
    <row r="48" spans="1:8" ht="13.8" thickBot="1" x14ac:dyDescent="0.3">
      <c r="A48" s="48"/>
      <c r="B48" s="49"/>
      <c r="C48" s="49"/>
      <c r="D48" s="51"/>
      <c r="E48" s="22">
        <f>IF(C48-B48&lt;=0,D48/(1+$E$3)^B48,(PV($E$3,C48-B48+1,-D48)/(1+$E$3)^(B48-1)))</f>
        <v>0</v>
      </c>
      <c r="F48" s="22">
        <f>IF(E48&lt;=0,0,IF(B48="",D48/(1+$E$3)^C48,E48))</f>
        <v>0</v>
      </c>
      <c r="G48" s="22">
        <f>IF(E48&gt;=0,0,IF(B48="",D48/(1+$E$3)^C48,E48))</f>
        <v>0</v>
      </c>
      <c r="H48" s="22">
        <f>IF(C48-B48&lt;=0,D48,IF(B48="",D48,D48*(C48-B48+1)))</f>
        <v>0</v>
      </c>
    </row>
    <row r="49" spans="1:8" x14ac:dyDescent="0.25">
      <c r="A49" s="27" t="s">
        <v>16</v>
      </c>
      <c r="B49" s="28"/>
      <c r="C49" s="27" t="str">
        <f>IF(F3=1,"Net/Yr",IF(F3=4,"Net/Qtr",IF(F3=12,"Net/Mo","Net/Period")))</f>
        <v>Net/Yr</v>
      </c>
      <c r="D49" s="29" t="s">
        <v>17</v>
      </c>
      <c r="E49" s="30">
        <f>MAX(MAX(B6:B48),MAX(C6:C48))</f>
        <v>20</v>
      </c>
      <c r="F49" s="29" t="s">
        <v>18</v>
      </c>
      <c r="G49" s="29" t="s">
        <v>19</v>
      </c>
      <c r="H49" s="29" t="s">
        <v>20</v>
      </c>
    </row>
    <row r="50" spans="1:8" ht="13.8" thickBot="1" x14ac:dyDescent="0.3">
      <c r="A50" s="38">
        <f>SUM(F6:F48)+SUM(G6:G48)</f>
        <v>17154.003743920795</v>
      </c>
      <c r="B50" s="39" t="s">
        <v>21</v>
      </c>
      <c r="C50" s="38">
        <f>A50*E3*(1+E3)^E49/((1+E3)^E49-1)</f>
        <v>1495.5642167929848</v>
      </c>
      <c r="D50" s="38">
        <f>C50*((1+E3)^F3-1)/E3</f>
        <v>1495.5642167929861</v>
      </c>
      <c r="E50" s="39" t="s">
        <v>21</v>
      </c>
      <c r="F50" s="38">
        <f>A50*(1+E3)^E49</f>
        <v>55015.213897600384</v>
      </c>
      <c r="G50" s="40">
        <f>IF(SUM(G6:G48)=0,NA(),SUM(F6:F48)/SUM(G6:G48)*(-1))</f>
        <v>1.2411136248026178</v>
      </c>
      <c r="H50" s="38">
        <f>SUM(H6:H48)</f>
        <v>77294.599275434157</v>
      </c>
    </row>
    <row r="51" spans="1:8" x14ac:dyDescent="0.25">
      <c r="A51" s="23"/>
      <c r="B51" s="24"/>
      <c r="C51" s="23"/>
      <c r="D51" s="23"/>
      <c r="E51" s="24"/>
      <c r="F51" s="23"/>
      <c r="G51" s="25"/>
      <c r="H51" s="23"/>
    </row>
    <row r="52" spans="1:8" x14ac:dyDescent="0.25">
      <c r="A52" s="23"/>
      <c r="B52" s="24"/>
      <c r="C52" s="23"/>
      <c r="D52" s="23"/>
      <c r="E52" s="24"/>
      <c r="F52" s="23"/>
      <c r="G52" s="25"/>
      <c r="H52" s="23"/>
    </row>
    <row r="53" spans="1:8" x14ac:dyDescent="0.25">
      <c r="A53" s="23"/>
      <c r="B53" s="24"/>
      <c r="C53" s="23"/>
      <c r="D53" s="23"/>
      <c r="E53" s="24"/>
      <c r="F53" s="23"/>
      <c r="G53" s="25"/>
      <c r="H53" s="23"/>
    </row>
    <row r="54" spans="1:8" x14ac:dyDescent="0.25">
      <c r="A54" s="23"/>
      <c r="B54" s="24"/>
      <c r="C54" s="23"/>
      <c r="D54" s="23"/>
      <c r="E54" s="24"/>
      <c r="F54" s="23"/>
      <c r="G54" s="25"/>
      <c r="H54" s="23"/>
    </row>
    <row r="55" spans="1:8" x14ac:dyDescent="0.25">
      <c r="A55" s="23"/>
      <c r="B55" s="24"/>
      <c r="C55" s="23"/>
      <c r="D55" s="23"/>
      <c r="E55" s="24"/>
      <c r="F55" s="23"/>
      <c r="G55" s="25"/>
      <c r="H55" s="23"/>
    </row>
    <row r="56" spans="1:8" x14ac:dyDescent="0.25">
      <c r="A56" s="23"/>
      <c r="B56" s="24"/>
      <c r="C56" s="23"/>
      <c r="D56" s="23"/>
      <c r="E56" s="24"/>
      <c r="F56" s="23"/>
      <c r="G56" s="25"/>
      <c r="H56" s="23"/>
    </row>
    <row r="57" spans="1:8" x14ac:dyDescent="0.25">
      <c r="A57" s="23"/>
      <c r="B57" s="24"/>
      <c r="C57" s="23"/>
      <c r="D57" s="23"/>
      <c r="E57" s="24"/>
      <c r="F57" s="23"/>
      <c r="G57" s="25"/>
      <c r="H57" s="23"/>
    </row>
  </sheetData>
  <pageMargins left="0.75" right="0.75" top="1" bottom="1" header="0.5" footer="0.5"/>
  <pageSetup scale="96" orientation="portrait" horizontalDpi="300" verticalDpi="300" r:id="rId1"/>
  <headerFooter alignWithMargins="0">
    <oddFooter>&amp;R&amp;"Arial,Regular"&amp;8Dairy Management at Virginia Tech
Dr. M. L. McGilliard
Decal.xls, Rev. 10/10/00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/>
  </sheetViews>
  <sheetFormatPr defaultRowHeight="12" x14ac:dyDescent="0.2"/>
  <sheetData>
    <row r="1" spans="1:9" ht="13.2" x14ac:dyDescent="0.25">
      <c r="A1" s="6"/>
      <c r="B1" s="6"/>
      <c r="C1" s="6"/>
      <c r="D1" s="8" t="s">
        <v>34</v>
      </c>
      <c r="E1" s="6"/>
      <c r="F1" s="8" t="s">
        <v>35</v>
      </c>
      <c r="G1" s="6"/>
      <c r="H1" s="6"/>
      <c r="I1" s="6"/>
    </row>
    <row r="2" spans="1:9" ht="13.2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ht="13.2" x14ac:dyDescent="0.25">
      <c r="A3" s="7" t="s">
        <v>36</v>
      </c>
      <c r="B3" s="6"/>
      <c r="C3" s="6"/>
      <c r="D3" s="6"/>
      <c r="E3" s="6"/>
      <c r="F3" s="6"/>
      <c r="G3" s="6"/>
      <c r="H3" s="6"/>
      <c r="I3" s="6"/>
    </row>
    <row r="4" spans="1:9" ht="13.2" x14ac:dyDescent="0.25">
      <c r="A4" s="7" t="s">
        <v>37</v>
      </c>
      <c r="B4" s="6"/>
      <c r="C4" s="6"/>
      <c r="D4" s="6"/>
      <c r="E4" s="6"/>
      <c r="F4" s="6"/>
      <c r="G4" s="6"/>
      <c r="H4" s="6"/>
      <c r="I4" s="6"/>
    </row>
    <row r="5" spans="1:9" ht="13.2" x14ac:dyDescent="0.25">
      <c r="A5" s="7" t="s">
        <v>38</v>
      </c>
      <c r="B5" s="6"/>
      <c r="C5" s="6"/>
      <c r="D5" s="6"/>
      <c r="E5" s="6"/>
      <c r="F5" s="6"/>
      <c r="G5" s="6"/>
      <c r="H5" s="6"/>
      <c r="I5" s="6"/>
    </row>
    <row r="6" spans="1:9" ht="13.2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ht="13.2" x14ac:dyDescent="0.25">
      <c r="A7" s="7" t="s">
        <v>39</v>
      </c>
      <c r="B7" s="6"/>
      <c r="C7" s="6"/>
      <c r="D7" s="6"/>
      <c r="E7" s="6"/>
      <c r="F7" s="6"/>
      <c r="G7" s="6"/>
      <c r="H7" s="6"/>
      <c r="I7" s="6"/>
    </row>
    <row r="8" spans="1:9" ht="13.2" x14ac:dyDescent="0.25">
      <c r="A8" s="7" t="s">
        <v>40</v>
      </c>
      <c r="B8" s="6"/>
      <c r="C8" s="6"/>
      <c r="D8" s="6"/>
      <c r="E8" s="6"/>
      <c r="F8" s="6"/>
      <c r="G8" s="6"/>
      <c r="H8" s="6"/>
      <c r="I8" s="6"/>
    </row>
    <row r="9" spans="1:9" ht="13.2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ht="13.2" x14ac:dyDescent="0.25">
      <c r="A10" s="7" t="s">
        <v>41</v>
      </c>
      <c r="B10" s="6"/>
      <c r="C10" s="6"/>
      <c r="D10" s="6"/>
      <c r="E10" s="6"/>
      <c r="F10" s="6"/>
      <c r="G10" s="6"/>
      <c r="H10" s="6"/>
      <c r="I10" s="6"/>
    </row>
    <row r="11" spans="1:9" ht="13.2" x14ac:dyDescent="0.25">
      <c r="A11" s="7" t="s">
        <v>42</v>
      </c>
      <c r="B11" s="6"/>
      <c r="C11" s="6"/>
      <c r="D11" s="6"/>
      <c r="E11" s="6"/>
      <c r="F11" s="6"/>
      <c r="G11" s="6"/>
      <c r="H11" s="6"/>
      <c r="I11" s="6"/>
    </row>
    <row r="12" spans="1:9" ht="13.2" x14ac:dyDescent="0.25">
      <c r="A12" s="7" t="s">
        <v>43</v>
      </c>
      <c r="B12" s="6"/>
      <c r="C12" s="6"/>
      <c r="D12" s="6"/>
      <c r="E12" s="6"/>
      <c r="F12" s="6"/>
      <c r="G12" s="6"/>
      <c r="H12" s="6"/>
      <c r="I12" s="6"/>
    </row>
    <row r="13" spans="1:9" ht="13.2" x14ac:dyDescent="0.25">
      <c r="A13" s="7"/>
      <c r="B13" s="6"/>
      <c r="C13" s="6"/>
      <c r="D13" s="6"/>
      <c r="E13" s="6"/>
      <c r="F13" s="6"/>
      <c r="G13" s="6"/>
      <c r="H13" s="6"/>
      <c r="I13" s="6"/>
    </row>
    <row r="14" spans="1:9" ht="13.8" thickBot="1" x14ac:dyDescent="0.3">
      <c r="A14" s="41" t="s">
        <v>44</v>
      </c>
      <c r="B14" s="42"/>
      <c r="C14" s="42"/>
      <c r="D14" s="42"/>
      <c r="E14" s="42"/>
      <c r="F14" s="45" t="s">
        <v>45</v>
      </c>
      <c r="G14" s="45" t="s">
        <v>46</v>
      </c>
      <c r="H14" s="45" t="s">
        <v>8</v>
      </c>
      <c r="I14" s="6"/>
    </row>
    <row r="15" spans="1:9" ht="13.2" x14ac:dyDescent="0.25">
      <c r="A15" s="7" t="s">
        <v>47</v>
      </c>
      <c r="B15" s="6"/>
      <c r="C15" s="6"/>
      <c r="D15" s="6"/>
      <c r="E15" s="6"/>
      <c r="F15" s="9">
        <v>0</v>
      </c>
      <c r="G15" s="10" t="s">
        <v>21</v>
      </c>
      <c r="H15" s="9">
        <v>-1000</v>
      </c>
      <c r="I15" s="6"/>
    </row>
    <row r="16" spans="1:9" ht="13.2" x14ac:dyDescent="0.25">
      <c r="A16" s="7" t="s">
        <v>48</v>
      </c>
      <c r="B16" s="6"/>
      <c r="C16" s="6"/>
      <c r="D16" s="6"/>
      <c r="E16" s="6"/>
      <c r="F16" s="9">
        <v>5</v>
      </c>
      <c r="G16" s="10" t="s">
        <v>21</v>
      </c>
      <c r="H16" s="9">
        <v>200</v>
      </c>
      <c r="I16" s="6"/>
    </row>
    <row r="17" spans="1:9" ht="13.2" x14ac:dyDescent="0.25">
      <c r="A17" s="7" t="s">
        <v>49</v>
      </c>
      <c r="B17" s="6"/>
      <c r="C17" s="6"/>
      <c r="D17" s="6"/>
      <c r="E17" s="6"/>
      <c r="F17" s="9">
        <v>1</v>
      </c>
      <c r="G17" s="9">
        <v>5</v>
      </c>
      <c r="H17" s="9">
        <v>-75</v>
      </c>
      <c r="I17" s="6"/>
    </row>
    <row r="18" spans="1:9" ht="13.8" thickBot="1" x14ac:dyDescent="0.3">
      <c r="A18" s="41" t="s">
        <v>50</v>
      </c>
      <c r="B18" s="42"/>
      <c r="C18" s="42"/>
      <c r="D18" s="42"/>
      <c r="E18" s="42"/>
      <c r="F18" s="46">
        <v>3</v>
      </c>
      <c r="G18" s="46">
        <v>5</v>
      </c>
      <c r="H18" s="46">
        <v>700</v>
      </c>
      <c r="I18" s="6"/>
    </row>
    <row r="19" spans="1:9" ht="13.2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ht="13.2" x14ac:dyDescent="0.25">
      <c r="A20" s="7" t="s">
        <v>51</v>
      </c>
      <c r="B20" s="6"/>
      <c r="C20" s="6"/>
      <c r="D20" s="6"/>
      <c r="E20" s="6"/>
      <c r="F20" s="6"/>
      <c r="G20" s="6"/>
      <c r="H20" s="6"/>
      <c r="I20" s="6"/>
    </row>
    <row r="21" spans="1:9" ht="13.2" x14ac:dyDescent="0.25">
      <c r="A21" s="7" t="s">
        <v>52</v>
      </c>
      <c r="B21" s="6"/>
      <c r="C21" s="6"/>
      <c r="D21" s="6"/>
      <c r="E21" s="6"/>
      <c r="F21" s="6"/>
      <c r="G21" s="6"/>
      <c r="H21" s="6"/>
      <c r="I21" s="6"/>
    </row>
    <row r="22" spans="1:9" ht="13.2" x14ac:dyDescent="0.25">
      <c r="A22" s="7"/>
      <c r="B22" s="6"/>
      <c r="C22" s="6"/>
      <c r="D22" s="6"/>
      <c r="E22" s="6"/>
      <c r="F22" s="6"/>
      <c r="G22" s="6"/>
      <c r="H22" s="6"/>
      <c r="I22" s="6"/>
    </row>
    <row r="23" spans="1:9" ht="13.2" x14ac:dyDescent="0.25">
      <c r="A23" s="6"/>
      <c r="B23" s="6"/>
      <c r="C23" s="6"/>
      <c r="D23" s="8" t="s">
        <v>53</v>
      </c>
      <c r="E23" s="6"/>
      <c r="F23" s="6"/>
      <c r="G23" s="6"/>
      <c r="H23" s="6"/>
      <c r="I23" s="6"/>
    </row>
    <row r="24" spans="1:9" ht="13.2" x14ac:dyDescent="0.25">
      <c r="A24" s="7" t="s">
        <v>54</v>
      </c>
      <c r="B24" s="6"/>
      <c r="C24" s="6"/>
      <c r="D24" s="6"/>
      <c r="E24" s="6"/>
      <c r="F24" s="6"/>
      <c r="G24" s="6"/>
      <c r="H24" s="6"/>
      <c r="I24" s="6"/>
    </row>
    <row r="25" spans="1:9" ht="13.2" x14ac:dyDescent="0.25">
      <c r="A25" s="7" t="s">
        <v>55</v>
      </c>
      <c r="B25" s="6"/>
      <c r="C25" s="6"/>
      <c r="D25" s="6"/>
      <c r="E25" s="6"/>
      <c r="F25" s="6"/>
      <c r="G25" s="6"/>
      <c r="H25" s="6"/>
      <c r="I25" s="6"/>
    </row>
    <row r="26" spans="1:9" ht="13.2" x14ac:dyDescent="0.25">
      <c r="A26" s="7" t="s">
        <v>56</v>
      </c>
      <c r="B26" s="6"/>
      <c r="C26" s="6"/>
      <c r="D26" s="6"/>
      <c r="E26" s="6"/>
      <c r="F26" s="6"/>
      <c r="G26" s="6"/>
      <c r="H26" s="6"/>
      <c r="I26" s="6"/>
    </row>
    <row r="27" spans="1:9" ht="13.2" x14ac:dyDescent="0.25">
      <c r="A27" s="7" t="s">
        <v>57</v>
      </c>
      <c r="B27" s="6"/>
      <c r="C27" s="6"/>
      <c r="D27" s="6"/>
      <c r="E27" s="6"/>
      <c r="F27" s="6"/>
      <c r="G27" s="6"/>
      <c r="H27" s="6"/>
      <c r="I27" s="6"/>
    </row>
    <row r="28" spans="1:9" ht="13.2" x14ac:dyDescent="0.25">
      <c r="A28" s="7" t="s">
        <v>58</v>
      </c>
      <c r="B28" s="6"/>
      <c r="C28" s="6"/>
      <c r="D28" s="6"/>
      <c r="E28" s="6"/>
      <c r="F28" s="6"/>
      <c r="G28" s="6"/>
      <c r="H28" s="6"/>
      <c r="I28" s="6"/>
    </row>
    <row r="29" spans="1:9" ht="13.2" x14ac:dyDescent="0.25">
      <c r="A29" s="7" t="s">
        <v>59</v>
      </c>
      <c r="B29" s="6"/>
      <c r="C29" s="6"/>
      <c r="D29" s="6"/>
      <c r="E29" s="6"/>
      <c r="F29" s="6"/>
      <c r="G29" s="6"/>
      <c r="H29" s="6"/>
      <c r="I29" s="6"/>
    </row>
    <row r="30" spans="1:9" ht="13.2" x14ac:dyDescent="0.25">
      <c r="A30" s="7" t="s">
        <v>60</v>
      </c>
      <c r="B30" s="6"/>
      <c r="C30" s="6"/>
      <c r="D30" s="6"/>
      <c r="E30" s="6"/>
      <c r="F30" s="6"/>
      <c r="G30" s="6"/>
      <c r="H30" s="6"/>
      <c r="I30" s="6"/>
    </row>
    <row r="31" spans="1:9" ht="13.2" x14ac:dyDescent="0.25">
      <c r="A31" s="7" t="s">
        <v>61</v>
      </c>
      <c r="B31" s="6"/>
      <c r="C31" s="6"/>
      <c r="D31" s="6"/>
      <c r="E31" s="6"/>
      <c r="F31" s="6"/>
      <c r="G31" s="6"/>
      <c r="H31" s="6"/>
      <c r="I31" s="6"/>
    </row>
    <row r="32" spans="1:9" ht="13.2" x14ac:dyDescent="0.25">
      <c r="A32" s="6"/>
      <c r="B32" s="6"/>
      <c r="C32" s="6"/>
      <c r="D32" s="6"/>
      <c r="E32" s="6"/>
      <c r="F32" s="6"/>
      <c r="G32" s="6"/>
      <c r="H32" s="6"/>
      <c r="I32" s="6"/>
    </row>
    <row r="33" spans="1:9" ht="13.8" thickBot="1" x14ac:dyDescent="0.3">
      <c r="A33" s="41" t="s">
        <v>62</v>
      </c>
      <c r="B33" s="42"/>
      <c r="C33" s="42"/>
      <c r="D33" s="43" t="s">
        <v>63</v>
      </c>
      <c r="E33" s="42"/>
      <c r="F33" s="43" t="s">
        <v>19</v>
      </c>
      <c r="G33" s="44"/>
      <c r="H33" s="42" t="s">
        <v>64</v>
      </c>
      <c r="I33" s="42"/>
    </row>
    <row r="34" spans="1:9" ht="13.2" x14ac:dyDescent="0.25">
      <c r="A34" s="6"/>
      <c r="B34" s="7" t="s">
        <v>65</v>
      </c>
      <c r="C34" s="6"/>
      <c r="D34" s="8" t="s">
        <v>66</v>
      </c>
      <c r="E34" s="6"/>
      <c r="F34" s="8" t="s">
        <v>67</v>
      </c>
      <c r="H34" s="6" t="s">
        <v>68</v>
      </c>
      <c r="I34" s="6"/>
    </row>
    <row r="35" spans="1:9" ht="13.2" x14ac:dyDescent="0.25">
      <c r="A35" s="6"/>
      <c r="B35" s="6"/>
      <c r="C35" s="6"/>
      <c r="D35" s="6"/>
      <c r="E35" s="6"/>
      <c r="F35" s="6"/>
      <c r="H35" s="6"/>
      <c r="I35" s="6"/>
    </row>
    <row r="36" spans="1:9" ht="13.2" x14ac:dyDescent="0.25">
      <c r="A36" s="6"/>
      <c r="B36" s="7" t="s">
        <v>69</v>
      </c>
      <c r="C36" s="6"/>
      <c r="D36" s="8" t="s">
        <v>70</v>
      </c>
      <c r="E36" s="6"/>
      <c r="F36" s="8" t="s">
        <v>71</v>
      </c>
      <c r="H36" s="6" t="s">
        <v>72</v>
      </c>
      <c r="I36" s="6"/>
    </row>
    <row r="37" spans="1:9" ht="13.2" x14ac:dyDescent="0.25">
      <c r="A37" s="6"/>
      <c r="B37" s="6"/>
      <c r="C37" s="6"/>
      <c r="D37" s="6"/>
      <c r="E37" s="6"/>
      <c r="F37" s="6"/>
      <c r="H37" s="6"/>
      <c r="I37" s="6"/>
    </row>
    <row r="38" spans="1:9" ht="13.8" thickBot="1" x14ac:dyDescent="0.3">
      <c r="A38" s="42"/>
      <c r="B38" s="41" t="s">
        <v>73</v>
      </c>
      <c r="C38" s="42"/>
      <c r="D38" s="43" t="s">
        <v>74</v>
      </c>
      <c r="E38" s="42"/>
      <c r="F38" s="43" t="s">
        <v>75</v>
      </c>
      <c r="G38" s="44"/>
      <c r="H38" s="42" t="s">
        <v>76</v>
      </c>
      <c r="I38" s="42"/>
    </row>
    <row r="39" spans="1:9" ht="13.2" x14ac:dyDescent="0.25">
      <c r="A39" s="7" t="s">
        <v>77</v>
      </c>
      <c r="B39" s="6"/>
      <c r="C39" s="6"/>
      <c r="D39" s="6"/>
      <c r="E39" s="6"/>
      <c r="F39" s="6"/>
      <c r="G39" s="6"/>
      <c r="H39" s="6"/>
      <c r="I39" s="6"/>
    </row>
  </sheetData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Decal 1, 2</vt:lpstr>
      <vt:lpstr>Decal 3, 4</vt:lpstr>
      <vt:lpstr>Long Decal</vt:lpstr>
      <vt:lpstr>Instructions</vt:lpstr>
      <vt:lpstr>_NPV1</vt:lpstr>
      <vt:lpstr>_NPV2</vt:lpstr>
      <vt:lpstr>_NPV3</vt:lpstr>
      <vt:lpstr>_NPV4</vt:lpstr>
      <vt:lpstr>_NPV5</vt:lpstr>
      <vt:lpstr>Interest1</vt:lpstr>
      <vt:lpstr>Interest2</vt:lpstr>
      <vt:lpstr>Interest3</vt:lpstr>
      <vt:lpstr>Interest4</vt:lpstr>
      <vt:lpstr>Interest5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McGilliard</dc:creator>
  <cp:lastModifiedBy>Laura</cp:lastModifiedBy>
  <cp:lastPrinted>2000-10-11T00:29:40Z</cp:lastPrinted>
  <dcterms:created xsi:type="dcterms:W3CDTF">1996-09-05T01:53:15Z</dcterms:created>
  <dcterms:modified xsi:type="dcterms:W3CDTF">2017-03-10T15:21:46Z</dcterms:modified>
</cp:coreProperties>
</file>