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a NEW cms documents\vtdairy\spreadsheets\"/>
    </mc:Choice>
  </mc:AlternateContent>
  <bookViews>
    <workbookView xWindow="0" yWindow="0" windowWidth="23040" windowHeight="9972"/>
  </bookViews>
  <sheets>
    <sheet name="PropBuy" sheetId="1" r:id="rId1"/>
  </sheets>
  <calcPr calcId="152511"/>
</workbook>
</file>

<file path=xl/calcChain.xml><?xml version="1.0" encoding="utf-8"?>
<calcChain xmlns="http://schemas.openxmlformats.org/spreadsheetml/2006/main">
  <c r="B8" i="1" l="1"/>
  <c r="B9" i="1" s="1"/>
  <c r="D10" i="1"/>
  <c r="F20" i="1"/>
  <c r="B28" i="1"/>
  <c r="B29" i="1"/>
  <c r="B30" i="1"/>
  <c r="F36" i="1"/>
  <c r="F37" i="1"/>
  <c r="F38" i="1"/>
  <c r="B45" i="1"/>
  <c r="F45" i="1"/>
  <c r="B46" i="1"/>
  <c r="F48" i="1" l="1"/>
  <c r="B27" i="1"/>
  <c r="B31" i="1" s="1"/>
  <c r="F16" i="1" s="1"/>
  <c r="B35" i="1"/>
  <c r="B36" i="1"/>
  <c r="B48" i="1"/>
  <c r="B49" i="1"/>
  <c r="G34" i="1"/>
  <c r="F35" i="1" s="1"/>
  <c r="F39" i="1" s="1"/>
  <c r="F50" i="1" s="1"/>
  <c r="B51" i="1" l="1"/>
  <c r="F49" i="1" s="1"/>
  <c r="F51" i="1" s="1"/>
</calcChain>
</file>

<file path=xl/sharedStrings.xml><?xml version="1.0" encoding="utf-8"?>
<sst xmlns="http://schemas.openxmlformats.org/spreadsheetml/2006/main" count="82" uniqueCount="71">
  <si>
    <t>Property Buying Worksheet</t>
  </si>
  <si>
    <t xml:space="preserve">       Not all costs are required, especially for agricultural loans.</t>
  </si>
  <si>
    <t xml:space="preserve">       Check with your lender.</t>
  </si>
  <si>
    <t>PURCHASE EXPENSES</t>
  </si>
  <si>
    <t>Date of Closing</t>
  </si>
  <si>
    <t>Purchase Price:</t>
  </si>
  <si>
    <t>Month</t>
  </si>
  <si>
    <t>Percent Down:</t>
  </si>
  <si>
    <t>Day</t>
  </si>
  <si>
    <t>Down Payment:</t>
  </si>
  <si>
    <t>Year</t>
  </si>
  <si>
    <t>Amount Borrowed:</t>
  </si>
  <si>
    <t>Origination %:</t>
  </si>
  <si>
    <t>Interest Rate:</t>
  </si>
  <si>
    <t>Years:</t>
  </si>
  <si>
    <t>Points:</t>
  </si>
  <si>
    <t>Perfect fit purchase price</t>
  </si>
  <si>
    <t>Prop. Taxes/Yr</t>
  </si>
  <si>
    <t>Enter desired</t>
  </si>
  <si>
    <t>Haz. Insur./Yr</t>
  </si>
  <si>
    <t>Total Payment:</t>
  </si>
  <si>
    <t>Mortg. Ins/Yr</t>
  </si>
  <si>
    <t>Difference needed:</t>
  </si>
  <si>
    <t>Mos. Prepaid Taxes</t>
  </si>
  <si>
    <t>Mos. Prepaid Ins.</t>
  </si>
  <si>
    <r>
      <t xml:space="preserve">Then press </t>
    </r>
    <r>
      <rPr>
        <b/>
        <sz val="10"/>
        <rFont val="Arial"/>
      </rPr>
      <t>Ctrl-L</t>
    </r>
  </si>
  <si>
    <t>Mos. PreMort Ins</t>
  </si>
  <si>
    <t>Deed Tax% County</t>
  </si>
  <si>
    <t>New purchase Price:</t>
  </si>
  <si>
    <t>Deed Tax % State</t>
  </si>
  <si>
    <t>Mortg Tax% County</t>
  </si>
  <si>
    <t xml:space="preserve">Return to original price with </t>
  </si>
  <si>
    <t>Mortg Tax% State</t>
  </si>
  <si>
    <t>Cancel or UNDO.</t>
  </si>
  <si>
    <t>You may need to adjust prop. taxes</t>
  </si>
  <si>
    <t>Monthly Payments</t>
  </si>
  <si>
    <t>Loan Payment</t>
  </si>
  <si>
    <t>Prop. Tax Escrow</t>
  </si>
  <si>
    <t>Insurance Escrow</t>
  </si>
  <si>
    <t>Mortg. Ins. Escrow</t>
  </si>
  <si>
    <t>Total Payment</t>
  </si>
  <si>
    <t>Closing Costs</t>
  </si>
  <si>
    <t>Prepaid Expenses at Closing</t>
  </si>
  <si>
    <t>Loan Origination</t>
  </si>
  <si>
    <t/>
  </si>
  <si>
    <t>Interest</t>
  </si>
  <si>
    <t>Loan Points</t>
  </si>
  <si>
    <t>Property Taxes</t>
  </si>
  <si>
    <t>Credit Check</t>
  </si>
  <si>
    <t>Hazard Insurance</t>
  </si>
  <si>
    <t>Survey Fee</t>
  </si>
  <si>
    <t>Pers. Mortg. Ins.</t>
  </si>
  <si>
    <t>Appraisal Fee</t>
  </si>
  <si>
    <t>Total Prepaid</t>
  </si>
  <si>
    <t>Title Search</t>
  </si>
  <si>
    <t>Law. Title Insur</t>
  </si>
  <si>
    <t>Escrow Setup Fee</t>
  </si>
  <si>
    <t>Amort. Schedule</t>
  </si>
  <si>
    <t>Deed Recrdng Fee</t>
  </si>
  <si>
    <t>Deed Tax County</t>
  </si>
  <si>
    <t>SUMMARY for</t>
  </si>
  <si>
    <t>Deed Tax State</t>
  </si>
  <si>
    <t>Mortg Recrdg Fee</t>
  </si>
  <si>
    <t>Cash Required at Closing</t>
  </si>
  <si>
    <t>Mortg Tax County</t>
  </si>
  <si>
    <t>Down Payment</t>
  </si>
  <si>
    <t>Mortg Tax State</t>
  </si>
  <si>
    <t>Other</t>
  </si>
  <si>
    <t>Prepaid Expenses</t>
  </si>
  <si>
    <t>Total Closing</t>
  </si>
  <si>
    <t>Total Cash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</si>
</sst>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"/>
    <numFmt numFmtId="165" formatCode="0.00_)"/>
    <numFmt numFmtId="166" formatCode="dd\-mmm\-yy_)"/>
    <numFmt numFmtId="167" formatCode=";;;"/>
    <numFmt numFmtId="168" formatCode="_(* #,##0_);_(* \(#,##0\);_(* &quot;-&quot;??_);_(@_)"/>
  </numFmts>
  <fonts count="7" x14ac:knownFonts="1">
    <font>
      <sz val="10"/>
      <name val="Courier"/>
    </font>
    <font>
      <b/>
      <sz val="10"/>
      <name val="Arial"/>
    </font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16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fill"/>
    </xf>
    <xf numFmtId="167" fontId="3" fillId="0" borderId="0" xfId="0" applyNumberFormat="1" applyFont="1" applyProtection="1"/>
    <xf numFmtId="0" fontId="5" fillId="0" borderId="0" xfId="0" applyFont="1"/>
    <xf numFmtId="164" fontId="3" fillId="0" borderId="1" xfId="0" applyNumberFormat="1" applyFont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/>
    <xf numFmtId="166" fontId="3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43" fontId="3" fillId="0" borderId="0" xfId="1" applyFont="1" applyProtection="1"/>
    <xf numFmtId="168" fontId="3" fillId="0" borderId="0" xfId="1" applyNumberFormat="1" applyFont="1" applyProtection="1"/>
    <xf numFmtId="43" fontId="3" fillId="0" borderId="1" xfId="1" applyFont="1" applyBorder="1" applyProtection="1"/>
    <xf numFmtId="168" fontId="3" fillId="0" borderId="1" xfId="1" applyNumberFormat="1" applyFont="1" applyBorder="1" applyProtection="1"/>
    <xf numFmtId="166" fontId="1" fillId="0" borderId="0" xfId="0" applyNumberFormat="1" applyFont="1"/>
    <xf numFmtId="0" fontId="6" fillId="0" borderId="0" xfId="0" applyFont="1"/>
    <xf numFmtId="164" fontId="3" fillId="0" borderId="2" xfId="0" applyNumberFormat="1" applyFont="1" applyBorder="1" applyAlignment="1" applyProtection="1">
      <alignment horizontal="left"/>
    </xf>
    <xf numFmtId="168" fontId="4" fillId="0" borderId="3" xfId="1" applyNumberFormat="1" applyFont="1" applyBorder="1" applyProtection="1">
      <protection locked="0"/>
    </xf>
    <xf numFmtId="164" fontId="3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Protection="1">
      <protection locked="0"/>
    </xf>
    <xf numFmtId="168" fontId="3" fillId="0" borderId="5" xfId="1" applyNumberFormat="1" applyFont="1" applyBorder="1" applyProtection="1"/>
    <xf numFmtId="165" fontId="4" fillId="0" borderId="5" xfId="0" applyNumberFormat="1" applyFont="1" applyBorder="1" applyProtection="1">
      <protection locked="0"/>
    </xf>
    <xf numFmtId="168" fontId="4" fillId="0" borderId="5" xfId="1" applyNumberFormat="1" applyFont="1" applyBorder="1" applyProtection="1">
      <protection locked="0"/>
    </xf>
    <xf numFmtId="164" fontId="3" fillId="0" borderId="6" xfId="0" applyNumberFormat="1" applyFont="1" applyBorder="1" applyAlignment="1" applyProtection="1">
      <alignment horizontal="left"/>
    </xf>
    <xf numFmtId="165" fontId="4" fillId="0" borderId="7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left"/>
    </xf>
    <xf numFmtId="0" fontId="4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left"/>
    </xf>
    <xf numFmtId="0" fontId="4" fillId="0" borderId="5" xfId="0" applyFont="1" applyBorder="1" applyProtection="1">
      <protection locked="0"/>
    </xf>
    <xf numFmtId="0" fontId="3" fillId="0" borderId="6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3" fillId="0" borderId="2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4" xfId="0" applyBorder="1"/>
    <xf numFmtId="168" fontId="4" fillId="0" borderId="0" xfId="1" applyNumberFormat="1" applyFont="1" applyBorder="1" applyProtection="1">
      <protection locked="0"/>
    </xf>
    <xf numFmtId="43" fontId="3" fillId="0" borderId="5" xfId="0" applyNumberFormat="1" applyFont="1" applyBorder="1" applyProtection="1">
      <protection hidden="1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3" fillId="0" borderId="6" xfId="0" applyFont="1" applyBorder="1" applyAlignment="1">
      <alignment horizontal="right"/>
    </xf>
    <xf numFmtId="168" fontId="4" fillId="0" borderId="7" xfId="1" applyNumberFormat="1" applyFont="1" applyBorder="1" applyProtection="1">
      <protection locked="0"/>
    </xf>
    <xf numFmtId="0" fontId="1" fillId="0" borderId="0" xfId="0" applyFont="1" applyAlignment="1">
      <alignment horizontal="centerContinuous"/>
    </xf>
    <xf numFmtId="0" fontId="1" fillId="0" borderId="9" xfId="0" applyFont="1" applyBorder="1"/>
    <xf numFmtId="0" fontId="1" fillId="0" borderId="10" xfId="0" applyFont="1" applyBorder="1"/>
    <xf numFmtId="168" fontId="1" fillId="0" borderId="1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Normal="100" workbookViewId="0">
      <selection activeCell="B6" sqref="B6"/>
    </sheetView>
  </sheetViews>
  <sheetFormatPr defaultColWidth="9.6640625" defaultRowHeight="13.2" x14ac:dyDescent="0.25"/>
  <cols>
    <col min="1" max="1" width="16.6640625" style="2" customWidth="1"/>
    <col min="2" max="4" width="9.6640625" style="2"/>
    <col min="5" max="5" width="7" style="2" customWidth="1"/>
    <col min="6" max="16384" width="9.6640625" style="2"/>
  </cols>
  <sheetData>
    <row r="1" spans="1:7" s="6" customFormat="1" ht="15.6" x14ac:dyDescent="0.3">
      <c r="A1" s="6" t="s">
        <v>0</v>
      </c>
    </row>
    <row r="2" spans="1:7" s="18" customFormat="1" ht="15" x14ac:dyDescent="0.25">
      <c r="A2" s="18" t="s">
        <v>1</v>
      </c>
    </row>
    <row r="3" spans="1:7" s="18" customFormat="1" ht="15" x14ac:dyDescent="0.25">
      <c r="A3" s="18" t="s">
        <v>2</v>
      </c>
    </row>
    <row r="5" spans="1:7" x14ac:dyDescent="0.25">
      <c r="A5" s="7" t="s">
        <v>3</v>
      </c>
      <c r="B5" s="8"/>
      <c r="D5" s="9" t="s">
        <v>4</v>
      </c>
      <c r="E5" s="10"/>
    </row>
    <row r="6" spans="1:7" x14ac:dyDescent="0.25">
      <c r="A6" s="19" t="s">
        <v>5</v>
      </c>
      <c r="B6" s="20">
        <v>150000</v>
      </c>
      <c r="D6" s="28" t="s">
        <v>6</v>
      </c>
      <c r="E6" s="29">
        <v>2</v>
      </c>
    </row>
    <row r="7" spans="1:7" x14ac:dyDescent="0.25">
      <c r="A7" s="21" t="s">
        <v>7</v>
      </c>
      <c r="B7" s="22">
        <v>20</v>
      </c>
      <c r="D7" s="30" t="s">
        <v>8</v>
      </c>
      <c r="E7" s="31">
        <v>14</v>
      </c>
    </row>
    <row r="8" spans="1:7" x14ac:dyDescent="0.25">
      <c r="A8" s="21" t="s">
        <v>9</v>
      </c>
      <c r="B8" s="23">
        <f>B6*B7/100</f>
        <v>30000</v>
      </c>
      <c r="D8" s="32" t="s">
        <v>10</v>
      </c>
      <c r="E8" s="33">
        <v>2011</v>
      </c>
    </row>
    <row r="9" spans="1:7" x14ac:dyDescent="0.25">
      <c r="A9" s="21" t="s">
        <v>11</v>
      </c>
      <c r="B9" s="23">
        <f>B6-B8</f>
        <v>120000</v>
      </c>
      <c r="D9" s="4"/>
    </row>
    <row r="10" spans="1:7" x14ac:dyDescent="0.25">
      <c r="A10" s="21" t="s">
        <v>12</v>
      </c>
      <c r="B10" s="24">
        <v>1</v>
      </c>
      <c r="D10" s="11">
        <f>DATE(E8,E6,E7)</f>
        <v>40588</v>
      </c>
      <c r="F10" s="3"/>
    </row>
    <row r="11" spans="1:7" x14ac:dyDescent="0.25">
      <c r="A11" s="21" t="s">
        <v>13</v>
      </c>
      <c r="B11" s="24">
        <v>10</v>
      </c>
      <c r="D11"/>
      <c r="E11"/>
    </row>
    <row r="12" spans="1:7" x14ac:dyDescent="0.25">
      <c r="A12" s="21" t="s">
        <v>14</v>
      </c>
      <c r="B12" s="22">
        <v>30</v>
      </c>
    </row>
    <row r="13" spans="1:7" x14ac:dyDescent="0.25">
      <c r="A13" s="21" t="s">
        <v>15</v>
      </c>
      <c r="B13" s="24">
        <v>2</v>
      </c>
      <c r="D13" s="49" t="s">
        <v>16</v>
      </c>
      <c r="E13" s="49"/>
      <c r="F13" s="49"/>
    </row>
    <row r="14" spans="1:7" x14ac:dyDescent="0.25">
      <c r="A14" s="21" t="s">
        <v>17</v>
      </c>
      <c r="B14" s="25">
        <v>2500</v>
      </c>
      <c r="D14" s="34" t="s">
        <v>18</v>
      </c>
      <c r="E14" s="35"/>
      <c r="F14" s="36"/>
      <c r="G14" s="38"/>
    </row>
    <row r="15" spans="1:7" x14ac:dyDescent="0.25">
      <c r="A15" s="21" t="s">
        <v>19</v>
      </c>
      <c r="B15" s="25">
        <v>500</v>
      </c>
      <c r="D15" s="46"/>
      <c r="E15" s="47" t="s">
        <v>20</v>
      </c>
      <c r="F15" s="48">
        <v>1000</v>
      </c>
      <c r="G15" s="38"/>
    </row>
    <row r="16" spans="1:7" x14ac:dyDescent="0.25">
      <c r="A16" s="21" t="s">
        <v>21</v>
      </c>
      <c r="B16" s="25">
        <v>400</v>
      </c>
      <c r="D16" s="37" t="s">
        <v>22</v>
      </c>
      <c r="E16" s="38"/>
      <c r="F16" s="43">
        <f>B31-F15</f>
        <v>336.41921743989178</v>
      </c>
      <c r="G16" s="38"/>
    </row>
    <row r="17" spans="1:7" x14ac:dyDescent="0.25">
      <c r="A17" s="21" t="s">
        <v>23</v>
      </c>
      <c r="B17" s="22">
        <v>6</v>
      </c>
      <c r="D17" s="41"/>
      <c r="E17" s="38"/>
      <c r="F17" s="44"/>
      <c r="G17" s="38"/>
    </row>
    <row r="18" spans="1:7" x14ac:dyDescent="0.25">
      <c r="A18" s="21" t="s">
        <v>24</v>
      </c>
      <c r="B18" s="22">
        <v>2</v>
      </c>
      <c r="D18" s="37" t="s">
        <v>25</v>
      </c>
      <c r="E18" s="38"/>
      <c r="F18" s="39"/>
      <c r="G18" s="42"/>
    </row>
    <row r="19" spans="1:7" x14ac:dyDescent="0.25">
      <c r="A19" s="21" t="s">
        <v>26</v>
      </c>
      <c r="B19" s="22">
        <v>12</v>
      </c>
      <c r="D19" s="41"/>
      <c r="E19" s="38"/>
      <c r="F19" s="39"/>
      <c r="G19" s="38"/>
    </row>
    <row r="20" spans="1:7" x14ac:dyDescent="0.25">
      <c r="A20" s="21" t="s">
        <v>27</v>
      </c>
      <c r="B20" s="24">
        <v>0.05</v>
      </c>
      <c r="D20" s="50" t="s">
        <v>28</v>
      </c>
      <c r="E20" s="51"/>
      <c r="F20" s="52">
        <f>B6</f>
        <v>150000</v>
      </c>
      <c r="G20" s="38"/>
    </row>
    <row r="21" spans="1:7" x14ac:dyDescent="0.25">
      <c r="A21" s="21" t="s">
        <v>29</v>
      </c>
      <c r="B21" s="24">
        <v>0.15</v>
      </c>
      <c r="D21" s="41"/>
      <c r="E21" s="38"/>
      <c r="F21" s="39"/>
      <c r="G21" s="38"/>
    </row>
    <row r="22" spans="1:7" x14ac:dyDescent="0.25">
      <c r="A22" s="21" t="s">
        <v>30</v>
      </c>
      <c r="B22" s="24">
        <v>0.05</v>
      </c>
      <c r="D22" s="37" t="s">
        <v>31</v>
      </c>
      <c r="E22" s="38"/>
      <c r="F22" s="44"/>
    </row>
    <row r="23" spans="1:7" x14ac:dyDescent="0.25">
      <c r="A23" s="26" t="s">
        <v>32</v>
      </c>
      <c r="B23" s="27">
        <v>0.15</v>
      </c>
      <c r="D23" s="40"/>
      <c r="E23" s="10" t="s">
        <v>33</v>
      </c>
      <c r="F23" s="45"/>
    </row>
    <row r="24" spans="1:7" x14ac:dyDescent="0.25">
      <c r="D24" s="2" t="s">
        <v>34</v>
      </c>
    </row>
    <row r="26" spans="1:7" x14ac:dyDescent="0.25">
      <c r="A26" s="7" t="s">
        <v>35</v>
      </c>
      <c r="B26" s="8"/>
    </row>
    <row r="27" spans="1:7" x14ac:dyDescent="0.25">
      <c r="A27" s="1" t="s">
        <v>36</v>
      </c>
      <c r="B27" s="13">
        <f>PMT(B11/1200,B12*12,-B9)</f>
        <v>1053.0858841065585</v>
      </c>
    </row>
    <row r="28" spans="1:7" x14ac:dyDescent="0.25">
      <c r="A28" s="1" t="s">
        <v>37</v>
      </c>
      <c r="B28" s="13">
        <f>B14/12</f>
        <v>208.33333333333334</v>
      </c>
    </row>
    <row r="29" spans="1:7" x14ac:dyDescent="0.25">
      <c r="A29" s="1" t="s">
        <v>38</v>
      </c>
      <c r="B29" s="13">
        <f>B15/12</f>
        <v>41.666666666666664</v>
      </c>
    </row>
    <row r="30" spans="1:7" x14ac:dyDescent="0.25">
      <c r="A30" s="7" t="s">
        <v>39</v>
      </c>
      <c r="B30" s="15">
        <f>B16/12</f>
        <v>33.333333333333336</v>
      </c>
    </row>
    <row r="31" spans="1:7" x14ac:dyDescent="0.25">
      <c r="A31" s="1" t="s">
        <v>40</v>
      </c>
      <c r="B31" s="13">
        <f>SUM(B27:B30)</f>
        <v>1336.4192174398918</v>
      </c>
    </row>
    <row r="34" spans="1:8" x14ac:dyDescent="0.25">
      <c r="A34" s="7" t="s">
        <v>41</v>
      </c>
      <c r="B34" s="10"/>
      <c r="D34" s="9" t="s">
        <v>42</v>
      </c>
      <c r="E34" s="10"/>
      <c r="F34" s="10"/>
      <c r="G34" s="5">
        <f>B9*B11/36500</f>
        <v>32.876712328767127</v>
      </c>
    </row>
    <row r="35" spans="1:8" x14ac:dyDescent="0.25">
      <c r="A35" s="1" t="s">
        <v>43</v>
      </c>
      <c r="B35" s="14">
        <f>B9*B10/100</f>
        <v>1200</v>
      </c>
      <c r="C35" s="3" t="s">
        <v>44</v>
      </c>
      <c r="D35" s="3" t="s">
        <v>45</v>
      </c>
      <c r="F35" s="14">
        <f>IF(E6=12,G34*(DATE(E8+1,1,1)-D10),G34*(DATE(E8,E6+1,1)-D10))</f>
        <v>493.15068493150693</v>
      </c>
      <c r="H35" s="4" t="s">
        <v>44</v>
      </c>
    </row>
    <row r="36" spans="1:8" x14ac:dyDescent="0.25">
      <c r="A36" s="1" t="s">
        <v>46</v>
      </c>
      <c r="B36" s="14">
        <f>B9*B13/100</f>
        <v>2400</v>
      </c>
      <c r="D36" s="3" t="s">
        <v>47</v>
      </c>
      <c r="F36" s="14">
        <f>B14*B17/12</f>
        <v>1250</v>
      </c>
      <c r="G36"/>
    </row>
    <row r="37" spans="1:8" x14ac:dyDescent="0.25">
      <c r="A37" s="1" t="s">
        <v>48</v>
      </c>
      <c r="B37" s="14">
        <v>30</v>
      </c>
      <c r="D37" s="3" t="s">
        <v>49</v>
      </c>
      <c r="F37" s="14">
        <f>B15*B18/12</f>
        <v>83.333333333333329</v>
      </c>
      <c r="G37"/>
    </row>
    <row r="38" spans="1:8" x14ac:dyDescent="0.25">
      <c r="A38" s="1" t="s">
        <v>50</v>
      </c>
      <c r="B38" s="14">
        <v>150</v>
      </c>
      <c r="D38" s="9" t="s">
        <v>51</v>
      </c>
      <c r="E38" s="10"/>
      <c r="F38" s="16">
        <f>B16*B19/12</f>
        <v>400</v>
      </c>
      <c r="G38"/>
    </row>
    <row r="39" spans="1:8" x14ac:dyDescent="0.25">
      <c r="A39" s="1" t="s">
        <v>52</v>
      </c>
      <c r="B39" s="14">
        <v>250</v>
      </c>
      <c r="D39" s="3" t="s">
        <v>53</v>
      </c>
      <c r="F39" s="14">
        <f>SUM(F35:F38)</f>
        <v>2226.4840182648404</v>
      </c>
      <c r="G39"/>
    </row>
    <row r="40" spans="1:8" x14ac:dyDescent="0.25">
      <c r="A40" s="1" t="s">
        <v>54</v>
      </c>
      <c r="B40" s="14">
        <v>350</v>
      </c>
      <c r="H40" s="4" t="s">
        <v>44</v>
      </c>
    </row>
    <row r="41" spans="1:8" x14ac:dyDescent="0.25">
      <c r="A41" s="1" t="s">
        <v>55</v>
      </c>
      <c r="B41" s="14">
        <v>190</v>
      </c>
      <c r="G41"/>
    </row>
    <row r="42" spans="1:8" x14ac:dyDescent="0.25">
      <c r="A42" s="1" t="s">
        <v>56</v>
      </c>
      <c r="B42" s="14">
        <v>40</v>
      </c>
      <c r="G42" s="1" t="s">
        <v>44</v>
      </c>
    </row>
    <row r="43" spans="1:8" x14ac:dyDescent="0.25">
      <c r="A43" s="1" t="s">
        <v>57</v>
      </c>
      <c r="B43" s="14">
        <v>5</v>
      </c>
      <c r="G43" s="1" t="s">
        <v>44</v>
      </c>
    </row>
    <row r="44" spans="1:8" x14ac:dyDescent="0.25">
      <c r="A44" s="1" t="s">
        <v>58</v>
      </c>
      <c r="B44" s="14">
        <v>11</v>
      </c>
      <c r="G44" s="1" t="s">
        <v>44</v>
      </c>
    </row>
    <row r="45" spans="1:8" x14ac:dyDescent="0.25">
      <c r="A45" s="1" t="s">
        <v>59</v>
      </c>
      <c r="B45" s="14">
        <f>B6*B20/100</f>
        <v>75</v>
      </c>
      <c r="D45" s="12" t="s">
        <v>60</v>
      </c>
      <c r="F45" s="17">
        <f>D10</f>
        <v>40588</v>
      </c>
      <c r="G45" s="1" t="s">
        <v>44</v>
      </c>
    </row>
    <row r="46" spans="1:8" x14ac:dyDescent="0.25">
      <c r="A46" s="1" t="s">
        <v>61</v>
      </c>
      <c r="B46" s="14">
        <f>B6*B21/100</f>
        <v>225</v>
      </c>
      <c r="D46"/>
      <c r="G46" s="1" t="s">
        <v>44</v>
      </c>
    </row>
    <row r="47" spans="1:8" x14ac:dyDescent="0.25">
      <c r="A47" s="1" t="s">
        <v>62</v>
      </c>
      <c r="B47" s="14">
        <v>10</v>
      </c>
      <c r="D47" s="9" t="s">
        <v>63</v>
      </c>
      <c r="E47" s="10"/>
      <c r="F47" s="10"/>
    </row>
    <row r="48" spans="1:8" x14ac:dyDescent="0.25">
      <c r="A48" s="1" t="s">
        <v>64</v>
      </c>
      <c r="B48" s="14">
        <f>B9*B22/100</f>
        <v>60</v>
      </c>
      <c r="D48" s="3" t="s">
        <v>65</v>
      </c>
      <c r="F48" s="14">
        <f>B8</f>
        <v>30000</v>
      </c>
      <c r="H48" s="4" t="s">
        <v>44</v>
      </c>
    </row>
    <row r="49" spans="1:8" x14ac:dyDescent="0.25">
      <c r="A49" s="1" t="s">
        <v>66</v>
      </c>
      <c r="B49" s="14">
        <f>B9*B23/100</f>
        <v>180</v>
      </c>
      <c r="D49" s="3" t="s">
        <v>41</v>
      </c>
      <c r="F49" s="14">
        <f>B51</f>
        <v>5196</v>
      </c>
      <c r="G49"/>
    </row>
    <row r="50" spans="1:8" x14ac:dyDescent="0.25">
      <c r="A50" s="7" t="s">
        <v>67</v>
      </c>
      <c r="B50" s="16">
        <v>20</v>
      </c>
      <c r="D50" s="9" t="s">
        <v>68</v>
      </c>
      <c r="E50" s="10"/>
      <c r="F50" s="16">
        <f>F39</f>
        <v>2226.4840182648404</v>
      </c>
      <c r="G50"/>
    </row>
    <row r="51" spans="1:8" x14ac:dyDescent="0.25">
      <c r="A51" s="1" t="s">
        <v>69</v>
      </c>
      <c r="B51" s="14">
        <f>SUM(B34:B50)</f>
        <v>5196</v>
      </c>
      <c r="D51" s="3" t="s">
        <v>70</v>
      </c>
      <c r="F51" s="14">
        <f>SUM(F48:F50)</f>
        <v>37422.48401826484</v>
      </c>
      <c r="G51"/>
    </row>
    <row r="52" spans="1:8" x14ac:dyDescent="0.25">
      <c r="C52" s="3" t="s">
        <v>44</v>
      </c>
      <c r="G52"/>
      <c r="H52" s="4" t="s">
        <v>44</v>
      </c>
    </row>
    <row r="53" spans="1:8" x14ac:dyDescent="0.25">
      <c r="G53"/>
    </row>
  </sheetData>
  <pageMargins left="1.5" right="0.75" top="1" bottom="1" header="0.5" footer="0.5"/>
  <pageSetup scale="99" orientation="portrait" horizontalDpi="4294967292" verticalDpi="300" r:id="rId1"/>
  <headerFooter alignWithMargins="0">
    <oddFooter xml:space="preserve">&amp;R&amp;"Arial,Regular"&amp;8Dairy Management at Virginia Tech
Dr. M. L. McGilliard
[&amp;F], 9/13/10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PropBuy</vt:lpstr>
    </vt:vector>
  </TitlesOfParts>
  <Company>Virginia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McGilliard</dc:creator>
  <cp:lastModifiedBy>Laura</cp:lastModifiedBy>
  <cp:lastPrinted>1997-01-15T16:32:05Z</cp:lastPrinted>
  <dcterms:created xsi:type="dcterms:W3CDTF">1997-01-08T21:35:20Z</dcterms:created>
  <dcterms:modified xsi:type="dcterms:W3CDTF">2017-03-10T15:44:38Z</dcterms:modified>
</cp:coreProperties>
</file>