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<sst xmlns="http://schemas.openxmlformats.org/spreadsheetml/2006/main" count="31" uniqueCount="31">
  <si>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Condensed Statement of Dairy Farm Income and Costs</t>
  </si>
  <si>
    <t>Moore, Stephens, Wurth, Frazer, and Torbet, LLP</t>
  </si>
  <si>
    <t>Certified Public Accountants, California &lt;www.mswft.com&gt;</t>
  </si>
  <si>
    <t>Milk sales</t>
  </si>
  <si>
    <t>Calves and other</t>
  </si>
  <si>
    <t>Total income</t>
  </si>
  <si>
    <t>Feed:</t>
  </si>
  <si>
    <t>Grain</t>
  </si>
  <si>
    <t>Hay and other</t>
  </si>
  <si>
    <t>Total feed</t>
  </si>
  <si>
    <t>Labor, (including fringe costs)</t>
  </si>
  <si>
    <t>Herd replacement costs</t>
  </si>
  <si>
    <t>Other costs:</t>
  </si>
  <si>
    <t>Milk hauling</t>
  </si>
  <si>
    <t>State and association charges</t>
  </si>
  <si>
    <t>Veterinary, breeding, testing, etc.</t>
  </si>
  <si>
    <t>Supplies</t>
  </si>
  <si>
    <t>Repairs and maintenance</t>
  </si>
  <si>
    <t>Utilities</t>
  </si>
  <si>
    <t>Occupancy costs</t>
  </si>
  <si>
    <t>Depreciation - equipment</t>
  </si>
  <si>
    <t>Interest</t>
  </si>
  <si>
    <t>Miscellaneous</t>
  </si>
  <si>
    <t>Total other costs</t>
  </si>
  <si>
    <t>Total cost of operations</t>
  </si>
  <si>
    <t>Net income (loss)</t>
  </si>
  <si>
    <t>Cost of operations:</t>
  </si>
  <si>
    <t>Income:</t>
  </si>
  <si>
    <t>PER HEAD</t>
  </si>
  <si>
    <t>PER CWT</t>
  </si>
  <si>
    <t>ENTERPRISE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</si>
</sst>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9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7" fontId="4" fillId="0" borderId="0" xfId="44" applyNumberFormat="1" applyFont="1" applyAlignment="1">
      <alignment/>
    </xf>
    <xf numFmtId="0" fontId="4" fillId="0" borderId="0" xfId="0" applyFont="1" applyAlignment="1">
      <alignment/>
    </xf>
    <xf numFmtId="165" fontId="4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65" fontId="4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1" xfId="0" applyFont="1" applyBorder="1" applyAlignment="1">
      <alignment/>
    </xf>
    <xf numFmtId="43" fontId="0" fillId="0" borderId="11" xfId="42" applyFont="1" applyBorder="1" applyAlignment="1">
      <alignment/>
    </xf>
    <xf numFmtId="165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67" fontId="0" fillId="0" borderId="11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44" fontId="0" fillId="0" borderId="11" xfId="44" applyFont="1" applyBorder="1" applyAlignment="1">
      <alignment/>
    </xf>
    <xf numFmtId="43" fontId="0" fillId="0" borderId="0" xfId="42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4" width="2.28125" style="0" customWidth="1"/>
    <col min="5" max="5" width="22.57421875" style="0" customWidth="1"/>
    <col min="6" max="7" width="11.8515625" style="0" customWidth="1"/>
    <col min="8" max="8" width="2.28125" style="0" customWidth="1"/>
    <col min="9" max="10" width="7.421875" style="0" customWidth="1"/>
    <col min="11" max="11" width="3.57421875" style="0" customWidth="1"/>
    <col min="12" max="13" width="7.421875" style="0" customWidth="1"/>
  </cols>
  <sheetData>
    <row r="1" ht="20.25">
      <c r="A1" s="1" t="s">
        <v>0</v>
      </c>
    </row>
    <row r="2" ht="15">
      <c r="B2" s="2" t="s">
        <v>1</v>
      </c>
    </row>
    <row r="3" ht="12.75">
      <c r="B3" t="s">
        <v>2</v>
      </c>
    </row>
    <row r="4" s="2" customFormat="1" ht="15"/>
    <row r="5" spans="6:13" s="11" customFormat="1" ht="12.75">
      <c r="F5" s="29" t="s">
        <v>30</v>
      </c>
      <c r="G5" s="29"/>
      <c r="I5" s="29" t="s">
        <v>28</v>
      </c>
      <c r="J5" s="29"/>
      <c r="L5" s="29" t="s">
        <v>29</v>
      </c>
      <c r="M5" s="29"/>
    </row>
    <row r="6" spans="6:13" s="11" customFormat="1" ht="12.75">
      <c r="F6" s="7">
        <v>2006</v>
      </c>
      <c r="G6" s="7">
        <v>2005</v>
      </c>
      <c r="I6" s="11">
        <f>F6</f>
        <v>2006</v>
      </c>
      <c r="J6" s="11">
        <f>G6</f>
        <v>2005</v>
      </c>
      <c r="L6" s="11">
        <f>I6</f>
        <v>2006</v>
      </c>
      <c r="M6" s="11">
        <f>J6</f>
        <v>2005</v>
      </c>
    </row>
    <row r="7" spans="1:13" s="13" customFormat="1" ht="13.5" thickBot="1">
      <c r="A7" s="12"/>
      <c r="B7" s="12"/>
      <c r="C7" s="12"/>
      <c r="D7" s="12"/>
      <c r="E7" s="12"/>
      <c r="F7" s="12"/>
      <c r="G7" s="12"/>
      <c r="H7" s="28"/>
      <c r="I7" s="4">
        <v>2887</v>
      </c>
      <c r="J7" s="4">
        <v>2557</v>
      </c>
      <c r="K7" s="12"/>
      <c r="L7" s="4">
        <v>228</v>
      </c>
      <c r="M7" s="5">
        <v>229</v>
      </c>
    </row>
    <row r="8" spans="1:8" s="13" customFormat="1" ht="12.75">
      <c r="A8" s="13" t="s">
        <v>27</v>
      </c>
      <c r="H8" s="18"/>
    </row>
    <row r="9" spans="2:13" s="13" customFormat="1" ht="12.75">
      <c r="B9" s="13" t="s">
        <v>3</v>
      </c>
      <c r="F9" s="27">
        <f>I9*$I$7</f>
        <v>7999877</v>
      </c>
      <c r="G9" s="27">
        <f>J9*$J$7</f>
        <v>8307693</v>
      </c>
      <c r="H9" s="18"/>
      <c r="I9" s="6">
        <v>2771</v>
      </c>
      <c r="J9" s="6">
        <v>3249</v>
      </c>
      <c r="K9" s="7"/>
      <c r="L9" s="14">
        <f>I9/$L$7</f>
        <v>12.153508771929825</v>
      </c>
      <c r="M9" s="14">
        <f>J9/$M$7</f>
        <v>14.187772925764191</v>
      </c>
    </row>
    <row r="10" spans="1:13" s="13" customFormat="1" ht="12.75">
      <c r="A10" s="15"/>
      <c r="B10" s="15" t="s">
        <v>4</v>
      </c>
      <c r="C10" s="15"/>
      <c r="D10" s="15"/>
      <c r="E10" s="15"/>
      <c r="F10" s="23">
        <f>I10*$I$7</f>
        <v>228073</v>
      </c>
      <c r="G10" s="23">
        <f>J10*$J$7</f>
        <v>278713</v>
      </c>
      <c r="H10" s="18"/>
      <c r="I10" s="8">
        <v>79</v>
      </c>
      <c r="J10" s="8">
        <v>109</v>
      </c>
      <c r="K10" s="9"/>
      <c r="L10" s="16">
        <f>I10/$L$7</f>
        <v>0.34649122807017546</v>
      </c>
      <c r="M10" s="16">
        <f>J10/$M$7</f>
        <v>0.4759825327510917</v>
      </c>
    </row>
    <row r="11" spans="8:11" s="13" customFormat="1" ht="12.75">
      <c r="H11" s="18"/>
      <c r="I11" s="17"/>
      <c r="J11" s="17"/>
      <c r="K11" s="18"/>
    </row>
    <row r="12" spans="1:13" s="13" customFormat="1" ht="12.75">
      <c r="A12" s="15"/>
      <c r="B12" s="15"/>
      <c r="C12" s="15" t="s">
        <v>5</v>
      </c>
      <c r="D12" s="15"/>
      <c r="E12" s="15"/>
      <c r="F12" s="19">
        <f>SUM(F9:F10)</f>
        <v>8227950</v>
      </c>
      <c r="G12" s="19">
        <f>SUM(G9:G10)</f>
        <v>8586406</v>
      </c>
      <c r="H12" s="20">
        <f>SUM(H9:H10)</f>
        <v>0</v>
      </c>
      <c r="I12" s="19">
        <f>SUM(I9:I10)</f>
        <v>2850</v>
      </c>
      <c r="J12" s="19">
        <f>SUM(J9:J10)</f>
        <v>3358</v>
      </c>
      <c r="K12" s="20"/>
      <c r="L12" s="21">
        <f>SUM(L9:L10)</f>
        <v>12.5</v>
      </c>
      <c r="M12" s="21">
        <f>SUM(M9:M10)</f>
        <v>14.663755458515283</v>
      </c>
    </row>
    <row r="13" spans="8:11" s="13" customFormat="1" ht="12.75">
      <c r="H13" s="18"/>
      <c r="I13" s="17"/>
      <c r="J13" s="17"/>
      <c r="K13" s="18"/>
    </row>
    <row r="14" spans="1:11" s="13" customFormat="1" ht="12.75">
      <c r="A14" s="13" t="s">
        <v>26</v>
      </c>
      <c r="H14" s="18"/>
      <c r="I14" s="17"/>
      <c r="J14" s="17"/>
      <c r="K14" s="18"/>
    </row>
    <row r="15" spans="2:11" s="13" customFormat="1" ht="12.75">
      <c r="B15" s="13" t="s">
        <v>6</v>
      </c>
      <c r="F15" s="27"/>
      <c r="G15" s="27"/>
      <c r="H15" s="18"/>
      <c r="I15" s="17"/>
      <c r="J15" s="17"/>
      <c r="K15" s="18"/>
    </row>
    <row r="16" spans="3:13" s="13" customFormat="1" ht="12.75">
      <c r="C16" s="13" t="s">
        <v>7</v>
      </c>
      <c r="F16" s="17">
        <f>I16*$I$7</f>
        <v>2595413</v>
      </c>
      <c r="G16" s="17">
        <f>J16*$J$7</f>
        <v>2383124</v>
      </c>
      <c r="H16" s="18"/>
      <c r="I16" s="10">
        <v>899</v>
      </c>
      <c r="J16" s="10">
        <v>932</v>
      </c>
      <c r="K16" s="9"/>
      <c r="L16" s="22">
        <f>I16/$L$7</f>
        <v>3.942982456140351</v>
      </c>
      <c r="M16" s="22">
        <f>J16/$M$7</f>
        <v>4.069868995633188</v>
      </c>
    </row>
    <row r="17" spans="1:13" s="13" customFormat="1" ht="12.75">
      <c r="A17" s="15"/>
      <c r="B17" s="15"/>
      <c r="C17" s="15" t="s">
        <v>8</v>
      </c>
      <c r="D17" s="15"/>
      <c r="E17" s="15"/>
      <c r="F17" s="23">
        <f>I17*$I$7</f>
        <v>1426178</v>
      </c>
      <c r="G17" s="23">
        <f>J17*$J$7</f>
        <v>1186448</v>
      </c>
      <c r="H17" s="18"/>
      <c r="I17" s="8">
        <v>494</v>
      </c>
      <c r="J17" s="8">
        <v>464</v>
      </c>
      <c r="K17" s="9"/>
      <c r="L17" s="16">
        <f>I17/$L$7</f>
        <v>2.1666666666666665</v>
      </c>
      <c r="M17" s="16">
        <f>J17/$M$7</f>
        <v>2.0262008733624453</v>
      </c>
    </row>
    <row r="18" spans="8:11" s="13" customFormat="1" ht="12.75">
      <c r="H18" s="18"/>
      <c r="I18" s="17"/>
      <c r="J18" s="17"/>
      <c r="K18" s="18"/>
    </row>
    <row r="19" spans="1:13" s="13" customFormat="1" ht="12.75">
      <c r="A19" s="15"/>
      <c r="B19" s="15"/>
      <c r="C19" s="15"/>
      <c r="D19" s="15" t="s">
        <v>9</v>
      </c>
      <c r="E19" s="15"/>
      <c r="F19" s="23">
        <f>SUM(F16:F17)</f>
        <v>4021591</v>
      </c>
      <c r="G19" s="23">
        <f>SUM(G16:G17)</f>
        <v>3569572</v>
      </c>
      <c r="H19" s="24">
        <f>SUM(H16:H17)</f>
        <v>0</v>
      </c>
      <c r="I19" s="23">
        <f>SUM(I16:I17)</f>
        <v>1393</v>
      </c>
      <c r="J19" s="23">
        <f>SUM(J16:J17)</f>
        <v>1396</v>
      </c>
      <c r="K19" s="24"/>
      <c r="L19" s="25">
        <f>SUM(L16:L17)</f>
        <v>6.109649122807017</v>
      </c>
      <c r="M19" s="25">
        <f>SUM(M16:M17)</f>
        <v>6.096069868995633</v>
      </c>
    </row>
    <row r="20" spans="8:11" s="13" customFormat="1" ht="12.75">
      <c r="H20" s="18"/>
      <c r="I20" s="17"/>
      <c r="J20" s="17"/>
      <c r="K20" s="18"/>
    </row>
    <row r="21" spans="1:13" s="13" customFormat="1" ht="12.75">
      <c r="A21" s="15" t="s">
        <v>10</v>
      </c>
      <c r="B21" s="15"/>
      <c r="C21" s="15"/>
      <c r="D21" s="15"/>
      <c r="E21" s="15"/>
      <c r="F21" s="23">
        <f>I21*$I$7</f>
        <v>946936</v>
      </c>
      <c r="G21" s="23">
        <f>J21*$J$7</f>
        <v>848924</v>
      </c>
      <c r="H21" s="18"/>
      <c r="I21" s="8">
        <v>328</v>
      </c>
      <c r="J21" s="8">
        <v>332</v>
      </c>
      <c r="K21" s="9"/>
      <c r="L21" s="16">
        <f>I21/$L$7</f>
        <v>1.4385964912280702</v>
      </c>
      <c r="M21" s="16">
        <f>J21/$M$7</f>
        <v>1.4497816593886463</v>
      </c>
    </row>
    <row r="22" spans="6:11" s="13" customFormat="1" ht="12.75">
      <c r="F22" s="17"/>
      <c r="G22" s="17"/>
      <c r="H22" s="18"/>
      <c r="I22" s="17"/>
      <c r="J22" s="17"/>
      <c r="K22" s="18"/>
    </row>
    <row r="23" spans="1:13" s="13" customFormat="1" ht="12.75">
      <c r="A23" s="15" t="s">
        <v>11</v>
      </c>
      <c r="B23" s="15"/>
      <c r="C23" s="15"/>
      <c r="D23" s="15"/>
      <c r="E23" s="15"/>
      <c r="F23" s="23">
        <f>I23*$I$7</f>
        <v>900744</v>
      </c>
      <c r="G23" s="23">
        <f>J23*$J$7</f>
        <v>685276</v>
      </c>
      <c r="H23" s="18"/>
      <c r="I23" s="8">
        <v>312</v>
      </c>
      <c r="J23" s="8">
        <v>268</v>
      </c>
      <c r="K23" s="18"/>
      <c r="L23" s="16">
        <f>I23/$L$7</f>
        <v>1.368421052631579</v>
      </c>
      <c r="M23" s="16">
        <f>J23/$M$7</f>
        <v>1.1703056768558953</v>
      </c>
    </row>
    <row r="24" spans="8:11" s="13" customFormat="1" ht="12.75">
      <c r="H24" s="18"/>
      <c r="I24" s="17"/>
      <c r="J24" s="17"/>
      <c r="K24" s="18"/>
    </row>
    <row r="25" spans="1:11" s="13" customFormat="1" ht="12.75">
      <c r="A25" s="13" t="s">
        <v>12</v>
      </c>
      <c r="H25" s="18"/>
      <c r="I25" s="17"/>
      <c r="J25" s="17"/>
      <c r="K25" s="18"/>
    </row>
    <row r="26" spans="2:13" s="13" customFormat="1" ht="12.75">
      <c r="B26" s="13" t="s">
        <v>13</v>
      </c>
      <c r="F26" s="17">
        <f aca="true" t="shared" si="0" ref="F26:F35">I26*$I$7</f>
        <v>170333</v>
      </c>
      <c r="G26" s="17">
        <f aca="true" t="shared" si="1" ref="G26:G35">J26*$J$7</f>
        <v>140635</v>
      </c>
      <c r="H26" s="18"/>
      <c r="I26" s="10">
        <v>59</v>
      </c>
      <c r="J26" s="10">
        <v>55</v>
      </c>
      <c r="K26" s="18"/>
      <c r="L26" s="22">
        <f aca="true" t="shared" si="2" ref="L26:L35">I26/$L$7</f>
        <v>0.25877192982456143</v>
      </c>
      <c r="M26" s="22">
        <f aca="true" t="shared" si="3" ref="M26:M35">J26/$M$7</f>
        <v>0.24017467248908297</v>
      </c>
    </row>
    <row r="27" spans="2:13" s="13" customFormat="1" ht="12.75">
      <c r="B27" s="13" t="s">
        <v>14</v>
      </c>
      <c r="F27" s="17">
        <f t="shared" si="0"/>
        <v>150124</v>
      </c>
      <c r="G27" s="17">
        <f t="shared" si="1"/>
        <v>138078</v>
      </c>
      <c r="H27" s="18"/>
      <c r="I27" s="10">
        <v>52</v>
      </c>
      <c r="J27" s="10">
        <v>54</v>
      </c>
      <c r="K27" s="18"/>
      <c r="L27" s="22">
        <f t="shared" si="2"/>
        <v>0.22807017543859648</v>
      </c>
      <c r="M27" s="22">
        <f t="shared" si="3"/>
        <v>0.23580786026200873</v>
      </c>
    </row>
    <row r="28" spans="2:13" s="13" customFormat="1" ht="12.75">
      <c r="B28" s="13" t="s">
        <v>15</v>
      </c>
      <c r="F28" s="17">
        <f t="shared" si="0"/>
        <v>259830</v>
      </c>
      <c r="G28" s="17">
        <f t="shared" si="1"/>
        <v>230130</v>
      </c>
      <c r="H28" s="18"/>
      <c r="I28" s="10">
        <v>90</v>
      </c>
      <c r="J28" s="10">
        <v>90</v>
      </c>
      <c r="K28" s="18"/>
      <c r="L28" s="22">
        <f t="shared" si="2"/>
        <v>0.39473684210526316</v>
      </c>
      <c r="M28" s="22">
        <f t="shared" si="3"/>
        <v>0.3930131004366812</v>
      </c>
    </row>
    <row r="29" spans="2:13" s="13" customFormat="1" ht="12.75">
      <c r="B29" s="13" t="s">
        <v>16</v>
      </c>
      <c r="F29" s="17">
        <f t="shared" si="0"/>
        <v>441711</v>
      </c>
      <c r="G29" s="17">
        <f t="shared" si="1"/>
        <v>383550</v>
      </c>
      <c r="H29" s="18"/>
      <c r="I29" s="10">
        <v>153</v>
      </c>
      <c r="J29" s="10">
        <v>150</v>
      </c>
      <c r="K29" s="18"/>
      <c r="L29" s="22">
        <f t="shared" si="2"/>
        <v>0.6710526315789473</v>
      </c>
      <c r="M29" s="22">
        <f t="shared" si="3"/>
        <v>0.6550218340611353</v>
      </c>
    </row>
    <row r="30" spans="2:13" s="13" customFormat="1" ht="12.75">
      <c r="B30" s="13" t="s">
        <v>17</v>
      </c>
      <c r="F30" s="17">
        <f t="shared" si="0"/>
        <v>314683</v>
      </c>
      <c r="G30" s="17">
        <f t="shared" si="1"/>
        <v>311954</v>
      </c>
      <c r="H30" s="18"/>
      <c r="I30" s="10">
        <v>109</v>
      </c>
      <c r="J30" s="10">
        <v>122</v>
      </c>
      <c r="K30" s="18"/>
      <c r="L30" s="22">
        <f t="shared" si="2"/>
        <v>0.4780701754385965</v>
      </c>
      <c r="M30" s="22">
        <f t="shared" si="3"/>
        <v>0.5327510917030568</v>
      </c>
    </row>
    <row r="31" spans="2:13" s="13" customFormat="1" ht="12.75">
      <c r="B31" s="13" t="s">
        <v>18</v>
      </c>
      <c r="F31" s="17">
        <f t="shared" si="0"/>
        <v>103932</v>
      </c>
      <c r="G31" s="17">
        <f t="shared" si="1"/>
        <v>97166</v>
      </c>
      <c r="H31" s="18"/>
      <c r="I31" s="10">
        <v>36</v>
      </c>
      <c r="J31" s="10">
        <v>38</v>
      </c>
      <c r="K31" s="18"/>
      <c r="L31" s="22">
        <f t="shared" si="2"/>
        <v>0.15789473684210525</v>
      </c>
      <c r="M31" s="22">
        <f t="shared" si="3"/>
        <v>0.16593886462882096</v>
      </c>
    </row>
    <row r="32" spans="2:13" s="13" customFormat="1" ht="12.75">
      <c r="B32" s="13" t="s">
        <v>19</v>
      </c>
      <c r="F32" s="17">
        <f t="shared" si="0"/>
        <v>254056</v>
      </c>
      <c r="G32" s="17">
        <f t="shared" si="1"/>
        <v>225016</v>
      </c>
      <c r="H32" s="18"/>
      <c r="I32" s="10">
        <v>88</v>
      </c>
      <c r="J32" s="10">
        <v>88</v>
      </c>
      <c r="K32" s="18"/>
      <c r="L32" s="22">
        <f t="shared" si="2"/>
        <v>0.38596491228070173</v>
      </c>
      <c r="M32" s="22">
        <f t="shared" si="3"/>
        <v>0.38427947598253276</v>
      </c>
    </row>
    <row r="33" spans="2:13" s="13" customFormat="1" ht="12.75">
      <c r="B33" s="13" t="s">
        <v>20</v>
      </c>
      <c r="F33" s="17">
        <f t="shared" si="0"/>
        <v>219412</v>
      </c>
      <c r="G33" s="17">
        <f t="shared" si="1"/>
        <v>189218</v>
      </c>
      <c r="H33" s="18"/>
      <c r="I33" s="10">
        <v>76</v>
      </c>
      <c r="J33" s="10">
        <v>74</v>
      </c>
      <c r="K33" s="18"/>
      <c r="L33" s="22">
        <f t="shared" si="2"/>
        <v>0.3333333333333333</v>
      </c>
      <c r="M33" s="22">
        <f t="shared" si="3"/>
        <v>0.3231441048034934</v>
      </c>
    </row>
    <row r="34" spans="2:13" s="13" customFormat="1" ht="12.75">
      <c r="B34" s="13" t="s">
        <v>21</v>
      </c>
      <c r="F34" s="17">
        <f t="shared" si="0"/>
        <v>401293</v>
      </c>
      <c r="G34" s="17">
        <f t="shared" si="1"/>
        <v>286384</v>
      </c>
      <c r="H34" s="18"/>
      <c r="I34" s="10">
        <v>139</v>
      </c>
      <c r="J34" s="10">
        <v>112</v>
      </c>
      <c r="K34" s="18"/>
      <c r="L34" s="22">
        <f t="shared" si="2"/>
        <v>0.6096491228070176</v>
      </c>
      <c r="M34" s="22">
        <f t="shared" si="3"/>
        <v>0.4890829694323144</v>
      </c>
    </row>
    <row r="35" spans="1:13" s="13" customFormat="1" ht="12.75">
      <c r="A35" s="15"/>
      <c r="B35" s="15" t="s">
        <v>22</v>
      </c>
      <c r="C35" s="15"/>
      <c r="D35" s="15"/>
      <c r="E35" s="15"/>
      <c r="F35" s="23">
        <f t="shared" si="0"/>
        <v>398406</v>
      </c>
      <c r="G35" s="23">
        <f t="shared" si="1"/>
        <v>309397</v>
      </c>
      <c r="H35" s="18"/>
      <c r="I35" s="8">
        <v>138</v>
      </c>
      <c r="J35" s="8">
        <v>121</v>
      </c>
      <c r="K35" s="18"/>
      <c r="L35" s="16">
        <f t="shared" si="2"/>
        <v>0.6052631578947368</v>
      </c>
      <c r="M35" s="16">
        <f t="shared" si="3"/>
        <v>0.5283842794759825</v>
      </c>
    </row>
    <row r="36" spans="8:11" s="13" customFormat="1" ht="12.75">
      <c r="H36" s="18"/>
      <c r="I36" s="17"/>
      <c r="J36" s="17"/>
      <c r="K36" s="18"/>
    </row>
    <row r="37" spans="1:13" s="13" customFormat="1" ht="12.75">
      <c r="A37" s="15"/>
      <c r="B37" s="15"/>
      <c r="C37" s="15" t="s">
        <v>23</v>
      </c>
      <c r="D37" s="15"/>
      <c r="E37" s="15"/>
      <c r="F37" s="23">
        <f>SUM(F26:F35)</f>
        <v>2713780</v>
      </c>
      <c r="G37" s="23">
        <f>SUM(G26:G35)</f>
        <v>2311528</v>
      </c>
      <c r="H37" s="24">
        <f>SUM(H26:H35)</f>
        <v>0</v>
      </c>
      <c r="I37" s="23">
        <f>SUM(I26:I35)</f>
        <v>940</v>
      </c>
      <c r="J37" s="23">
        <f>SUM(J26:J35)</f>
        <v>904</v>
      </c>
      <c r="K37" s="24"/>
      <c r="L37" s="25">
        <f>SUM(L26:L35)</f>
        <v>4.12280701754386</v>
      </c>
      <c r="M37" s="25">
        <f>SUM(M26:M35)</f>
        <v>3.9475982532751095</v>
      </c>
    </row>
    <row r="38" spans="6:13" s="13" customFormat="1" ht="12.75">
      <c r="F38" s="17"/>
      <c r="G38" s="17"/>
      <c r="H38" s="24"/>
      <c r="I38" s="17"/>
      <c r="J38" s="17"/>
      <c r="K38" s="24"/>
      <c r="L38" s="26"/>
      <c r="M38" s="26"/>
    </row>
    <row r="39" spans="1:13" s="13" customFormat="1" ht="12.75">
      <c r="A39" s="15"/>
      <c r="B39" s="15"/>
      <c r="C39" s="15"/>
      <c r="D39" s="15" t="s">
        <v>24</v>
      </c>
      <c r="E39" s="15"/>
      <c r="F39" s="19">
        <f>F19+F21+F23+F37</f>
        <v>8583051</v>
      </c>
      <c r="G39" s="19">
        <f>G19+G21+G23+G37</f>
        <v>7415300</v>
      </c>
      <c r="H39" s="20">
        <f>H19+H21+H23+H37</f>
        <v>0</v>
      </c>
      <c r="I39" s="19">
        <f>I19+I21+I23+I37</f>
        <v>2973</v>
      </c>
      <c r="J39" s="19">
        <f>J19+J21+J23+J37</f>
        <v>2900</v>
      </c>
      <c r="K39" s="20"/>
      <c r="L39" s="21">
        <f>L19+L21+L23+L37</f>
        <v>13.039473684210526</v>
      </c>
      <c r="M39" s="21">
        <f>M19+M21+M23+M37</f>
        <v>12.663755458515283</v>
      </c>
    </row>
    <row r="40" spans="6:13" s="13" customFormat="1" ht="12.75">
      <c r="F40" s="17"/>
      <c r="G40" s="17"/>
      <c r="H40" s="24"/>
      <c r="I40" s="17"/>
      <c r="J40" s="17"/>
      <c r="K40" s="24"/>
      <c r="L40" s="14"/>
      <c r="M40" s="14"/>
    </row>
    <row r="41" spans="1:13" s="13" customFormat="1" ht="12.75">
      <c r="A41" s="15"/>
      <c r="B41" s="15"/>
      <c r="C41" s="15"/>
      <c r="D41" s="15"/>
      <c r="E41" s="15" t="s">
        <v>25</v>
      </c>
      <c r="F41" s="19">
        <f>F12-F39</f>
        <v>-355101</v>
      </c>
      <c r="G41" s="19">
        <f>G12-G39</f>
        <v>1171106</v>
      </c>
      <c r="H41" s="20">
        <f>H12-H39</f>
        <v>0</v>
      </c>
      <c r="I41" s="19">
        <f>I12-I39</f>
        <v>-123</v>
      </c>
      <c r="J41" s="19">
        <f>J12-J39</f>
        <v>458</v>
      </c>
      <c r="K41" s="20"/>
      <c r="L41" s="21">
        <f>L12-L39</f>
        <v>-0.5394736842105257</v>
      </c>
      <c r="M41" s="21">
        <f>M12-M39</f>
        <v>2</v>
      </c>
    </row>
    <row r="42" spans="8:11" s="13" customFormat="1" ht="12.75">
      <c r="H42" s="18"/>
      <c r="K42" s="18"/>
    </row>
    <row r="43" ht="12.75">
      <c r="H43" s="3"/>
    </row>
  </sheetData>
  <sheetProtection/>
  <mergeCells count="3">
    <mergeCell ref="I5:J5"/>
    <mergeCell ref="L5:M5"/>
    <mergeCell ref="F5:G5"/>
  </mergeCells>
  <printOptions/>
  <pageMargins left="0.75" right="0.75" top="1" bottom="1" header="0.5" footer="0.5"/>
  <pageSetup fitToHeight="1" fitToWidth="1" horizontalDpi="300" verticalDpi="300" orientation="portrait" scale="99" r:id="rId1"/>
  <headerFooter alignWithMargins="0">
    <oddFooter>&amp;R&amp;8&amp;F
Dairy Management at Virginia Tech
Adapted Moore, Stephens,...CPA
Revised 9/19/07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McGilliard</dc:creator>
  <cp:keywords/>
  <dc:description/>
  <cp:lastModifiedBy>Laura</cp:lastModifiedBy>
  <cp:lastPrinted>2007-09-19T16:00:07Z</cp:lastPrinted>
  <dcterms:created xsi:type="dcterms:W3CDTF">2007-09-19T14:58:55Z</dcterms:created>
  <dcterms:modified xsi:type="dcterms:W3CDTF">2017-03-09T22:01:03Z</dcterms:modified>
  <cp:category/>
  <cp:version/>
  <cp:contentType/>
  <cp:contentStatus/>
</cp:coreProperties>
</file>